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codeName="ThisWorkbook"/>
  <mc:AlternateContent xmlns:mc="http://schemas.openxmlformats.org/markup-compatibility/2006">
    <mc:Choice Requires="x15">
      <x15ac:absPath xmlns:x15ac="http://schemas.microsoft.com/office/spreadsheetml/2010/11/ac" url="https://pwcgov-my.sharepoint.com/personal/sbiller_pwcgov_org/Documents/Desktop/"/>
    </mc:Choice>
  </mc:AlternateContent>
  <xr:revisionPtr revIDLastSave="4" documentId="8_{DEB57037-76C2-46CB-9D1A-E737DF13041B}" xr6:coauthVersionLast="47" xr6:coauthVersionMax="47" xr10:uidLastSave="{15ABE313-048D-41F0-9E5A-32E96BA4EC01}"/>
  <bookViews>
    <workbookView xWindow="-28920" yWindow="-120" windowWidth="29040" windowHeight="15840" tabRatio="896" activeTab="4" xr2:uid="{00000000-000D-0000-FFFF-FFFF00000000}"/>
  </bookViews>
  <sheets>
    <sheet name="Instructions" sheetId="1" r:id="rId1"/>
    <sheet name="Provider Info" sheetId="10" r:id="rId2"/>
    <sheet name="Access &amp; Input" sheetId="2" r:id="rId3"/>
    <sheet name="Leases" sheetId="22" r:id="rId4"/>
    <sheet name="Services &amp; Housing" sheetId="21" r:id="rId5"/>
    <sheet name="Project Specific" sheetId="23" r:id="rId6"/>
    <sheet name="Report Summary" sheetId="8" r:id="rId7"/>
    <sheet name="Scratch - List" sheetId="20" state="hidden" r:id="rId8"/>
    <sheet name="Scratch - Report" sheetId="13" state="hidden" r:id="rId9"/>
    <sheet name="Assumptions" sheetId="11" state="hidden" r:id="rId10"/>
  </sheets>
  <definedNames>
    <definedName name="_xlnm.Print_Area" localSheetId="2">'Access &amp; Input'!$A$1:$H$25</definedName>
    <definedName name="_xlnm.Print_Area" localSheetId="0">Instructions!$A$1:$E$57</definedName>
    <definedName name="_xlnm.Print_Area" localSheetId="3">Leases!$A$1:$H$20</definedName>
    <definedName name="_xlnm.Print_Area" localSheetId="1">'Provider Info'!$A$1:$C$45</definedName>
    <definedName name="_xlnm.Print_Area" localSheetId="6">'Report Summary'!$A$1:$H$39,'Report Summary'!$A$40:$P$59</definedName>
    <definedName name="_xlnm.Print_Area" localSheetId="4">'Services &amp; Housing'!$B$1:$H$29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23" l="1"/>
  <c r="D26" i="23"/>
  <c r="D7" i="23" l="1"/>
  <c r="C7" i="23"/>
  <c r="D21" i="23"/>
  <c r="C21" i="23"/>
  <c r="D19" i="23"/>
  <c r="C19" i="23"/>
  <c r="D17" i="23"/>
  <c r="C17" i="23"/>
  <c r="D15" i="23"/>
  <c r="C15" i="23"/>
  <c r="D13" i="23"/>
  <c r="C13" i="23"/>
  <c r="D11" i="23"/>
  <c r="C11" i="23"/>
  <c r="D9" i="23" l="1"/>
  <c r="C9" i="23"/>
  <c r="C30" i="23" l="1"/>
  <c r="D30" i="23"/>
  <c r="C6" i="22" l="1"/>
  <c r="C73" i="13"/>
  <c r="F73" i="13" s="1"/>
  <c r="C72" i="13"/>
  <c r="F72" i="13" s="1"/>
  <c r="U7" i="13" l="1"/>
  <c r="W10" i="13"/>
  <c r="V10" i="13"/>
  <c r="U10" i="13"/>
  <c r="U9" i="13"/>
  <c r="V9" i="13"/>
  <c r="W9" i="13"/>
  <c r="W8" i="13"/>
  <c r="V8" i="13"/>
  <c r="U8" i="13"/>
  <c r="R7" i="13"/>
  <c r="T10" i="13"/>
  <c r="S10" i="13"/>
  <c r="R10" i="13"/>
  <c r="R9" i="13"/>
  <c r="S9" i="13"/>
  <c r="T9" i="13"/>
  <c r="T8" i="13"/>
  <c r="S8" i="13"/>
  <c r="R8" i="13"/>
  <c r="O7" i="13"/>
  <c r="O10" i="13"/>
  <c r="P10" i="13"/>
  <c r="Q10" i="13"/>
  <c r="Q9" i="13"/>
  <c r="P9" i="13"/>
  <c r="O9" i="13"/>
  <c r="Q8" i="13"/>
  <c r="P8" i="13"/>
  <c r="O8" i="13"/>
  <c r="C7" i="13"/>
  <c r="L7" i="13"/>
  <c r="L10" i="13"/>
  <c r="M10" i="13"/>
  <c r="N10" i="13"/>
  <c r="N9" i="13"/>
  <c r="M9" i="13"/>
  <c r="L9" i="13"/>
  <c r="N8" i="13"/>
  <c r="M8" i="13"/>
  <c r="L8" i="13"/>
  <c r="I7" i="13"/>
  <c r="K10" i="13"/>
  <c r="K9" i="13"/>
  <c r="J9" i="13"/>
  <c r="I9" i="13"/>
  <c r="J10" i="13"/>
  <c r="I10" i="13"/>
  <c r="K8" i="13"/>
  <c r="J8" i="13"/>
  <c r="I8" i="13"/>
  <c r="F10" i="13"/>
  <c r="G10" i="13"/>
  <c r="H10" i="13"/>
  <c r="H9" i="13"/>
  <c r="G9" i="13"/>
  <c r="F9" i="13"/>
  <c r="H8" i="13"/>
  <c r="G8" i="13"/>
  <c r="F8" i="13"/>
  <c r="E10" i="13"/>
  <c r="C10" i="13"/>
  <c r="D10" i="13"/>
  <c r="D9" i="13"/>
  <c r="E9" i="13"/>
  <c r="C9" i="13"/>
  <c r="E8" i="13"/>
  <c r="D8" i="13"/>
  <c r="C8" i="13"/>
  <c r="C52" i="13" l="1"/>
  <c r="F46" i="13" s="1"/>
  <c r="C10" i="8" s="1"/>
  <c r="F79" i="20"/>
  <c r="E79" i="20"/>
  <c r="D79" i="20"/>
  <c r="C79" i="20"/>
  <c r="B79" i="20"/>
  <c r="A79" i="20"/>
  <c r="C78" i="20"/>
  <c r="B78" i="20"/>
  <c r="A78" i="20"/>
  <c r="F77" i="20"/>
  <c r="E77" i="20"/>
  <c r="D77" i="20"/>
  <c r="C77" i="20"/>
  <c r="B77" i="20"/>
  <c r="A77" i="20"/>
  <c r="C76" i="20"/>
  <c r="B76" i="20"/>
  <c r="A76" i="20"/>
  <c r="F75" i="20"/>
  <c r="E75" i="20"/>
  <c r="D75" i="20"/>
  <c r="C75" i="20"/>
  <c r="B75" i="20"/>
  <c r="A75" i="20"/>
  <c r="C74" i="20"/>
  <c r="B74" i="20"/>
  <c r="A74" i="20"/>
  <c r="F73" i="20"/>
  <c r="E73" i="20"/>
  <c r="D73" i="20"/>
  <c r="C73" i="20"/>
  <c r="B73" i="20"/>
  <c r="A73" i="20"/>
  <c r="D72" i="20"/>
  <c r="C72" i="20"/>
  <c r="B72" i="20"/>
  <c r="C71" i="20"/>
  <c r="A72" i="20"/>
  <c r="F71" i="20"/>
  <c r="H70" i="20" s="1"/>
  <c r="E71" i="20"/>
  <c r="D71" i="20"/>
  <c r="B71" i="20"/>
  <c r="A71" i="20"/>
  <c r="C70" i="20"/>
  <c r="B70" i="20"/>
  <c r="A70" i="20"/>
  <c r="F69" i="20"/>
  <c r="H68" i="20" s="1"/>
  <c r="E69" i="20"/>
  <c r="D69" i="20"/>
  <c r="C69" i="20"/>
  <c r="B69" i="20"/>
  <c r="A69" i="20"/>
  <c r="C68" i="20"/>
  <c r="B68" i="20"/>
  <c r="A68" i="20"/>
  <c r="F67" i="20"/>
  <c r="E67" i="20"/>
  <c r="D67" i="20"/>
  <c r="C67" i="20"/>
  <c r="B67" i="20"/>
  <c r="A67" i="20"/>
  <c r="C66" i="20"/>
  <c r="B66" i="20"/>
  <c r="A66" i="20"/>
  <c r="F65" i="20"/>
  <c r="E65" i="20"/>
  <c r="D65" i="20"/>
  <c r="C65" i="20"/>
  <c r="B65" i="20"/>
  <c r="A65" i="20"/>
  <c r="C64" i="20"/>
  <c r="B64" i="20"/>
  <c r="A64" i="20"/>
  <c r="F63" i="20"/>
  <c r="E63" i="20"/>
  <c r="D63" i="20"/>
  <c r="C63" i="20"/>
  <c r="B63" i="20"/>
  <c r="A63" i="20"/>
  <c r="C62" i="20"/>
  <c r="B62" i="20"/>
  <c r="A62" i="20"/>
  <c r="F61" i="20"/>
  <c r="E61" i="20"/>
  <c r="D61" i="20"/>
  <c r="C61" i="20"/>
  <c r="B61" i="20"/>
  <c r="A61" i="20"/>
  <c r="C60" i="20"/>
  <c r="B60" i="20"/>
  <c r="A60" i="20"/>
  <c r="F59" i="20"/>
  <c r="E59" i="20"/>
  <c r="D59" i="20"/>
  <c r="C59" i="20"/>
  <c r="B59" i="20"/>
  <c r="A59" i="20"/>
  <c r="C58" i="20"/>
  <c r="B58" i="20"/>
  <c r="A58" i="20"/>
  <c r="F57" i="20"/>
  <c r="E57" i="20"/>
  <c r="D57" i="20"/>
  <c r="C57" i="20"/>
  <c r="B57" i="20"/>
  <c r="A57" i="20"/>
  <c r="D56" i="20"/>
  <c r="C56" i="20"/>
  <c r="B56" i="20"/>
  <c r="A56" i="20"/>
  <c r="F55" i="20"/>
  <c r="E55" i="20"/>
  <c r="D55" i="20"/>
  <c r="F54" i="20"/>
  <c r="E54" i="20"/>
  <c r="F53" i="20"/>
  <c r="E53" i="20"/>
  <c r="D53" i="20"/>
  <c r="F52" i="20"/>
  <c r="E52" i="20"/>
  <c r="F51" i="20"/>
  <c r="E51" i="20"/>
  <c r="D51" i="20"/>
  <c r="F50" i="20"/>
  <c r="E50" i="20"/>
  <c r="F49" i="20"/>
  <c r="E49" i="20"/>
  <c r="D49" i="20"/>
  <c r="F48" i="20"/>
  <c r="E48" i="20"/>
  <c r="F47" i="20"/>
  <c r="E47" i="20"/>
  <c r="D47" i="20"/>
  <c r="F46" i="20"/>
  <c r="E46" i="20"/>
  <c r="F45" i="20"/>
  <c r="E45" i="20"/>
  <c r="D45" i="20"/>
  <c r="F44" i="20"/>
  <c r="E44" i="20"/>
  <c r="F43" i="20"/>
  <c r="E43" i="20"/>
  <c r="D43" i="20"/>
  <c r="F42" i="20"/>
  <c r="E42" i="20"/>
  <c r="D42" i="20"/>
  <c r="C55" i="20"/>
  <c r="B55" i="20"/>
  <c r="A55" i="20"/>
  <c r="C54" i="20"/>
  <c r="B54" i="20"/>
  <c r="A54" i="20"/>
  <c r="C53" i="20"/>
  <c r="B53" i="20"/>
  <c r="A53" i="20"/>
  <c r="C52" i="20"/>
  <c r="B52" i="20"/>
  <c r="A52" i="20"/>
  <c r="C51" i="20"/>
  <c r="B51" i="20"/>
  <c r="A51" i="20"/>
  <c r="C50" i="20"/>
  <c r="B50" i="20"/>
  <c r="A50" i="20"/>
  <c r="C49" i="20"/>
  <c r="B49" i="20"/>
  <c r="A49" i="20"/>
  <c r="C48" i="20"/>
  <c r="B48" i="20"/>
  <c r="A48" i="20"/>
  <c r="C47" i="20"/>
  <c r="B47" i="20"/>
  <c r="A47" i="20"/>
  <c r="C46" i="20"/>
  <c r="B46" i="20"/>
  <c r="A46" i="20"/>
  <c r="C45" i="20"/>
  <c r="B45" i="20"/>
  <c r="A45" i="20"/>
  <c r="C44" i="20"/>
  <c r="B44" i="20"/>
  <c r="A44" i="20"/>
  <c r="C43" i="20"/>
  <c r="B43" i="20"/>
  <c r="A43" i="20"/>
  <c r="C42" i="20"/>
  <c r="B42" i="20"/>
  <c r="A42" i="20"/>
  <c r="F41" i="20"/>
  <c r="E41" i="20"/>
  <c r="D41" i="20"/>
  <c r="F40" i="20"/>
  <c r="E40" i="20"/>
  <c r="F39" i="20"/>
  <c r="E39" i="20"/>
  <c r="D39" i="20"/>
  <c r="F38" i="20"/>
  <c r="E38" i="20"/>
  <c r="F37" i="20"/>
  <c r="E37" i="20"/>
  <c r="D37" i="20"/>
  <c r="F36" i="20"/>
  <c r="E36" i="20"/>
  <c r="F35" i="20"/>
  <c r="E35" i="20"/>
  <c r="D35" i="20"/>
  <c r="F34" i="20"/>
  <c r="E34" i="20"/>
  <c r="D34" i="20"/>
  <c r="F33" i="20"/>
  <c r="E33" i="20"/>
  <c r="D33" i="20"/>
  <c r="F32" i="20"/>
  <c r="E32" i="20"/>
  <c r="F31" i="20"/>
  <c r="E31" i="20"/>
  <c r="D31" i="20"/>
  <c r="F30" i="20"/>
  <c r="E30" i="20"/>
  <c r="F29" i="20"/>
  <c r="E29" i="20"/>
  <c r="D29" i="20"/>
  <c r="F28" i="20"/>
  <c r="E28" i="20"/>
  <c r="F27" i="20"/>
  <c r="E27" i="20"/>
  <c r="D27" i="20"/>
  <c r="F26" i="20"/>
  <c r="E26" i="20"/>
  <c r="F25" i="20"/>
  <c r="E25" i="20"/>
  <c r="D25" i="20"/>
  <c r="F24" i="20"/>
  <c r="E24" i="20"/>
  <c r="F23" i="20"/>
  <c r="E23" i="20"/>
  <c r="D23" i="20"/>
  <c r="F22" i="20"/>
  <c r="F21" i="20"/>
  <c r="E21" i="20"/>
  <c r="D21" i="20"/>
  <c r="C41" i="20"/>
  <c r="B41" i="20"/>
  <c r="A41" i="20"/>
  <c r="C40" i="20"/>
  <c r="B40" i="20"/>
  <c r="A40" i="20"/>
  <c r="C39" i="20"/>
  <c r="B39" i="20"/>
  <c r="A39" i="20"/>
  <c r="C38" i="20"/>
  <c r="B38" i="20"/>
  <c r="A38" i="20"/>
  <c r="C37" i="20"/>
  <c r="B37" i="20"/>
  <c r="A37" i="20"/>
  <c r="C36" i="20"/>
  <c r="B36" i="20"/>
  <c r="A36" i="20"/>
  <c r="C35" i="20"/>
  <c r="B35" i="20"/>
  <c r="A35" i="20"/>
  <c r="C34" i="20"/>
  <c r="B34" i="20"/>
  <c r="A34" i="20"/>
  <c r="C33" i="20"/>
  <c r="B33" i="20"/>
  <c r="A33" i="20"/>
  <c r="C32" i="20"/>
  <c r="B32" i="20"/>
  <c r="A32" i="20"/>
  <c r="C31" i="20"/>
  <c r="B31" i="20"/>
  <c r="A31" i="20"/>
  <c r="C30" i="20"/>
  <c r="B30" i="20"/>
  <c r="A30" i="20"/>
  <c r="C29" i="20"/>
  <c r="B29" i="20"/>
  <c r="A29" i="20"/>
  <c r="C28" i="20"/>
  <c r="B28" i="20"/>
  <c r="A28" i="20"/>
  <c r="C27" i="20"/>
  <c r="B27" i="20"/>
  <c r="A27" i="20"/>
  <c r="C26" i="20"/>
  <c r="B26" i="20"/>
  <c r="A26" i="20"/>
  <c r="C25" i="20"/>
  <c r="B25" i="20"/>
  <c r="A25" i="20"/>
  <c r="C24" i="20"/>
  <c r="B24" i="20"/>
  <c r="A24" i="20"/>
  <c r="C23" i="20"/>
  <c r="B23" i="20"/>
  <c r="A23" i="20"/>
  <c r="C22" i="20"/>
  <c r="B22" i="20"/>
  <c r="A22" i="20"/>
  <c r="C21" i="20"/>
  <c r="B21" i="20"/>
  <c r="A21" i="20"/>
  <c r="F20" i="20"/>
  <c r="E20" i="20"/>
  <c r="D20" i="20"/>
  <c r="C20" i="20"/>
  <c r="B20" i="20"/>
  <c r="A20" i="20"/>
  <c r="C23" i="23"/>
  <c r="C21" i="21"/>
  <c r="C6" i="21"/>
  <c r="D6" i="22"/>
  <c r="D21" i="21"/>
  <c r="D6" i="21"/>
  <c r="F78" i="20"/>
  <c r="E78" i="20"/>
  <c r="D28" i="23"/>
  <c r="F76" i="20" s="1"/>
  <c r="C28" i="23"/>
  <c r="E76" i="20" s="1"/>
  <c r="F74" i="20"/>
  <c r="E74" i="20"/>
  <c r="B26" i="23"/>
  <c r="D24" i="23"/>
  <c r="F72" i="20" s="1"/>
  <c r="C24" i="23"/>
  <c r="E72" i="20" s="1"/>
  <c r="H23" i="23"/>
  <c r="G23" i="23"/>
  <c r="F23" i="23"/>
  <c r="D23" i="23"/>
  <c r="F70" i="20"/>
  <c r="E70" i="20"/>
  <c r="F68" i="20"/>
  <c r="E68" i="20"/>
  <c r="E66" i="20"/>
  <c r="E64" i="20"/>
  <c r="E62" i="20"/>
  <c r="F60" i="20"/>
  <c r="E60" i="20"/>
  <c r="F58" i="20"/>
  <c r="E58" i="20"/>
  <c r="B9" i="23"/>
  <c r="B11" i="23" s="1"/>
  <c r="F56" i="20"/>
  <c r="E56" i="20"/>
  <c r="B9" i="22"/>
  <c r="H6" i="22"/>
  <c r="G6" i="22"/>
  <c r="F6" i="22"/>
  <c r="B24" i="21"/>
  <c r="H21" i="21"/>
  <c r="G21" i="21"/>
  <c r="F21" i="21"/>
  <c r="C9" i="21"/>
  <c r="E22" i="20" s="1"/>
  <c r="B9" i="21"/>
  <c r="H6" i="21"/>
  <c r="G6" i="21"/>
  <c r="F6" i="21"/>
  <c r="B28" i="23" l="1"/>
  <c r="D74" i="20"/>
  <c r="B11" i="22"/>
  <c r="D44" i="20"/>
  <c r="F62" i="20"/>
  <c r="B13" i="23"/>
  <c r="D62" i="20" s="1"/>
  <c r="F66" i="20"/>
  <c r="F64" i="20"/>
  <c r="B26" i="21"/>
  <c r="D36" i="20"/>
  <c r="M42" i="20" a="1"/>
  <c r="M42" i="20" s="1"/>
  <c r="I42" i="20" a="1"/>
  <c r="I42" i="20" s="1"/>
  <c r="L42" i="20" a="1"/>
  <c r="L42" i="20" s="1"/>
  <c r="K42" i="20" a="1"/>
  <c r="K42" i="20" s="1"/>
  <c r="J42" i="20" a="1"/>
  <c r="J42" i="20" s="1"/>
  <c r="Q42" i="20" a="1"/>
  <c r="Q42" i="20" s="1"/>
  <c r="P42" i="20" a="1"/>
  <c r="P42" i="20" s="1"/>
  <c r="O42" i="20" a="1"/>
  <c r="O42" i="20" s="1"/>
  <c r="R42" i="20" a="1"/>
  <c r="R42" i="20" s="1"/>
  <c r="N42" i="20" a="1"/>
  <c r="N42" i="20" s="1"/>
  <c r="B11" i="21"/>
  <c r="T42" i="20" a="1"/>
  <c r="T42" i="20" s="1"/>
  <c r="V42" i="20" a="1"/>
  <c r="V42" i="20" s="1"/>
  <c r="U42" i="20" a="1"/>
  <c r="U42" i="20" s="1"/>
  <c r="S42" i="20" a="1"/>
  <c r="S42" i="20" s="1"/>
  <c r="W42" i="20" a="1"/>
  <c r="W42" i="20" s="1"/>
  <c r="D22" i="20"/>
  <c r="D58" i="20"/>
  <c r="D60" i="20"/>
  <c r="B15" i="23" l="1"/>
  <c r="B17" i="23" s="1"/>
  <c r="D66" i="20" s="1"/>
  <c r="B30" i="23"/>
  <c r="D76" i="20"/>
  <c r="B13" i="22"/>
  <c r="D46" i="20"/>
  <c r="B19" i="23"/>
  <c r="B13" i="21"/>
  <c r="D24" i="20"/>
  <c r="B28" i="21"/>
  <c r="D38" i="20"/>
  <c r="H78" i="20"/>
  <c r="D64" i="20" l="1"/>
  <c r="D78" i="20"/>
  <c r="U19" i="13"/>
  <c r="U11" i="13"/>
  <c r="B15" i="22"/>
  <c r="D48" i="20"/>
  <c r="B21" i="23"/>
  <c r="D70" i="20" s="1"/>
  <c r="D68" i="20"/>
  <c r="D40" i="20"/>
  <c r="L19" i="13"/>
  <c r="L11" i="13"/>
  <c r="B15" i="21"/>
  <c r="D26" i="20"/>
  <c r="F7" i="13"/>
  <c r="B7" i="8" s="1"/>
  <c r="V16" i="13" l="1"/>
  <c r="I25" i="13" s="1"/>
  <c r="U18" i="13"/>
  <c r="I38" i="13" s="1"/>
  <c r="U16" i="13"/>
  <c r="I24" i="13" s="1"/>
  <c r="U17" i="13"/>
  <c r="I31" i="13" s="1"/>
  <c r="W17" i="13"/>
  <c r="I33" i="13" s="1"/>
  <c r="V17" i="13"/>
  <c r="I32" i="13" s="1"/>
  <c r="U15" i="13"/>
  <c r="V18" i="13"/>
  <c r="I39" i="13" s="1"/>
  <c r="W18" i="13"/>
  <c r="I40" i="13" s="1"/>
  <c r="W16" i="13"/>
  <c r="I26" i="13" s="1"/>
  <c r="B17" i="22"/>
  <c r="D50" i="20"/>
  <c r="R19" i="13"/>
  <c r="R17" i="13" s="1"/>
  <c r="H31" i="13" s="1"/>
  <c r="R11" i="13"/>
  <c r="B17" i="21"/>
  <c r="D28" i="20"/>
  <c r="M18" i="13"/>
  <c r="F39" i="13" s="1"/>
  <c r="N18" i="13"/>
  <c r="F40" i="13" s="1"/>
  <c r="N17" i="13"/>
  <c r="F33" i="13" s="1"/>
  <c r="L16" i="13"/>
  <c r="F24" i="13" s="1"/>
  <c r="L15" i="13"/>
  <c r="M17" i="13"/>
  <c r="F32" i="13" s="1"/>
  <c r="L17" i="13"/>
  <c r="F31" i="13" s="1"/>
  <c r="N16" i="13"/>
  <c r="F26" i="13" s="1"/>
  <c r="L18" i="13"/>
  <c r="F38" i="13" s="1"/>
  <c r="M16" i="13"/>
  <c r="F25" i="13" s="1"/>
  <c r="H64" i="20"/>
  <c r="H62" i="20"/>
  <c r="H60" i="20"/>
  <c r="C2" i="20"/>
  <c r="C3" i="20"/>
  <c r="C4" i="20"/>
  <c r="C5" i="20"/>
  <c r="C6" i="20"/>
  <c r="C7" i="20"/>
  <c r="C8" i="20"/>
  <c r="C9" i="20"/>
  <c r="C10" i="20"/>
  <c r="C11" i="20"/>
  <c r="C12" i="20"/>
  <c r="C13" i="20"/>
  <c r="C14" i="20"/>
  <c r="C15" i="20"/>
  <c r="C16" i="20"/>
  <c r="C17" i="20"/>
  <c r="C18" i="20"/>
  <c r="C19" i="20"/>
  <c r="A2" i="20"/>
  <c r="B2" i="20"/>
  <c r="D2" i="20"/>
  <c r="E2" i="20"/>
  <c r="F2" i="20"/>
  <c r="A3" i="20"/>
  <c r="B3" i="20"/>
  <c r="D3" i="20"/>
  <c r="E3" i="20"/>
  <c r="F3" i="20"/>
  <c r="H2" i="20" s="1"/>
  <c r="A4" i="20"/>
  <c r="B4" i="20"/>
  <c r="E4" i="20"/>
  <c r="F4" i="20"/>
  <c r="A5" i="20"/>
  <c r="B5" i="20"/>
  <c r="D5" i="20"/>
  <c r="E5" i="20"/>
  <c r="F5" i="20"/>
  <c r="H4" i="20" s="1"/>
  <c r="A6" i="20"/>
  <c r="B6" i="20"/>
  <c r="E6" i="20"/>
  <c r="F6" i="20"/>
  <c r="A7" i="20"/>
  <c r="B7" i="20"/>
  <c r="D7" i="20"/>
  <c r="E7" i="20"/>
  <c r="F7" i="20"/>
  <c r="H6" i="20" s="1"/>
  <c r="A8" i="20"/>
  <c r="B8" i="20"/>
  <c r="E8" i="20"/>
  <c r="F8" i="20"/>
  <c r="A9" i="20"/>
  <c r="B9" i="20"/>
  <c r="D9" i="20"/>
  <c r="E9" i="20"/>
  <c r="F9" i="20"/>
  <c r="H8" i="20" s="1"/>
  <c r="A10" i="20"/>
  <c r="B10" i="20"/>
  <c r="E10" i="20"/>
  <c r="F10" i="20"/>
  <c r="A11" i="20"/>
  <c r="B11" i="20"/>
  <c r="D11" i="20"/>
  <c r="E11" i="20"/>
  <c r="F11" i="20"/>
  <c r="H10" i="20" s="1"/>
  <c r="A12" i="20"/>
  <c r="B12" i="20"/>
  <c r="E12" i="20"/>
  <c r="F12" i="20"/>
  <c r="A13" i="20"/>
  <c r="B13" i="20"/>
  <c r="D13" i="20"/>
  <c r="E13" i="20"/>
  <c r="F13" i="20"/>
  <c r="H12" i="20" s="1"/>
  <c r="A14" i="20"/>
  <c r="B14" i="20"/>
  <c r="E14" i="20"/>
  <c r="F14" i="20"/>
  <c r="A15" i="20"/>
  <c r="B15" i="20"/>
  <c r="D15" i="20"/>
  <c r="E15" i="20"/>
  <c r="F15" i="20"/>
  <c r="H14" i="20" s="1"/>
  <c r="A16" i="20"/>
  <c r="B16" i="20"/>
  <c r="E16" i="20"/>
  <c r="F16" i="20"/>
  <c r="A17" i="20"/>
  <c r="B17" i="20"/>
  <c r="D17" i="20"/>
  <c r="E17" i="20"/>
  <c r="F17" i="20"/>
  <c r="H16" i="20" s="1"/>
  <c r="A18" i="20"/>
  <c r="B18" i="20"/>
  <c r="E18" i="20"/>
  <c r="F18" i="20"/>
  <c r="A19" i="20"/>
  <c r="B19" i="20"/>
  <c r="D19" i="20"/>
  <c r="E19" i="20"/>
  <c r="F19" i="20"/>
  <c r="H18" i="20" s="1"/>
  <c r="H20" i="20"/>
  <c r="H22" i="20"/>
  <c r="H24" i="20"/>
  <c r="H26" i="20"/>
  <c r="H28" i="20"/>
  <c r="H30" i="20"/>
  <c r="H32" i="20"/>
  <c r="H34" i="20"/>
  <c r="H36" i="20"/>
  <c r="H38" i="20"/>
  <c r="H40" i="20"/>
  <c r="H42" i="20"/>
  <c r="H44" i="20"/>
  <c r="H46" i="20"/>
  <c r="H48" i="20"/>
  <c r="H50" i="20"/>
  <c r="H52" i="20"/>
  <c r="H54" i="20"/>
  <c r="H56" i="20"/>
  <c r="H58" i="20"/>
  <c r="H66" i="20"/>
  <c r="H72" i="20"/>
  <c r="H74" i="20"/>
  <c r="H76" i="20"/>
  <c r="B9" i="2"/>
  <c r="B4" i="8"/>
  <c r="B3" i="8"/>
  <c r="K11" i="11"/>
  <c r="K14" i="11" s="1"/>
  <c r="K17" i="11" s="1"/>
  <c r="B11" i="11"/>
  <c r="B14" i="11" s="1"/>
  <c r="B17" i="11" s="1"/>
  <c r="B20" i="11" s="1"/>
  <c r="B23" i="11" s="1"/>
  <c r="B26" i="11" s="1"/>
  <c r="B29" i="11" s="1"/>
  <c r="B19" i="22" l="1"/>
  <c r="D54" i="20" s="1"/>
  <c r="D52" i="20"/>
  <c r="O11" i="13"/>
  <c r="S18" i="13"/>
  <c r="H39" i="13" s="1"/>
  <c r="R15" i="13"/>
  <c r="R18" i="13"/>
  <c r="H38" i="13" s="1"/>
  <c r="S17" i="13"/>
  <c r="H32" i="13" s="1"/>
  <c r="S16" i="13"/>
  <c r="H25" i="13" s="1"/>
  <c r="T18" i="13"/>
  <c r="H40" i="13" s="1"/>
  <c r="R16" i="13"/>
  <c r="H24" i="13" s="1"/>
  <c r="T16" i="13"/>
  <c r="H26" i="13" s="1"/>
  <c r="T17" i="13"/>
  <c r="H33" i="13" s="1"/>
  <c r="S97" i="20" a="1"/>
  <c r="S97" i="20" s="1"/>
  <c r="U93" i="20" a="1"/>
  <c r="U93" i="20" s="1"/>
  <c r="S89" i="20" a="1"/>
  <c r="S89" i="20" s="1"/>
  <c r="V86" i="20" a="1"/>
  <c r="V86" i="20" s="1"/>
  <c r="T84" i="20" a="1"/>
  <c r="T84" i="20" s="1"/>
  <c r="V80" i="20" a="1"/>
  <c r="V80" i="20" s="1"/>
  <c r="V98" i="20" a="1"/>
  <c r="V98" i="20" s="1"/>
  <c r="U94" i="20" a="1"/>
  <c r="U94" i="20" s="1"/>
  <c r="W91" i="20" a="1"/>
  <c r="W91" i="20" s="1"/>
  <c r="V89" i="20" a="1"/>
  <c r="V89" i="20" s="1"/>
  <c r="S85" i="20" a="1"/>
  <c r="S85" i="20" s="1"/>
  <c r="U97" i="20" a="1"/>
  <c r="U97" i="20" s="1"/>
  <c r="S93" i="20" a="1"/>
  <c r="S93" i="20" s="1"/>
  <c r="U82" i="20" a="1"/>
  <c r="U82" i="20" s="1"/>
  <c r="U78" i="20" a="1"/>
  <c r="U78" i="20" s="1"/>
  <c r="T75" i="20" a="1"/>
  <c r="T75" i="20" s="1"/>
  <c r="S95" i="20" a="1"/>
  <c r="S95" i="20" s="1"/>
  <c r="T82" i="20" a="1"/>
  <c r="T82" i="20" s="1"/>
  <c r="T78" i="20" a="1"/>
  <c r="T78" i="20" s="1"/>
  <c r="S75" i="20" a="1"/>
  <c r="S75" i="20" s="1"/>
  <c r="T72" i="20" a="1"/>
  <c r="T72" i="20" s="1"/>
  <c r="W69" i="20" a="1"/>
  <c r="W69" i="20" s="1"/>
  <c r="S82" i="20" a="1"/>
  <c r="S82" i="20" s="1"/>
  <c r="S74" i="20" a="1"/>
  <c r="S74" i="20" s="1"/>
  <c r="U66" i="20" a="1"/>
  <c r="U66" i="20" s="1"/>
  <c r="T61" i="20" a="1"/>
  <c r="T61" i="20" s="1"/>
  <c r="S59" i="20" a="1"/>
  <c r="S59" i="20" s="1"/>
  <c r="S57" i="20" a="1"/>
  <c r="S57" i="20" s="1"/>
  <c r="U53" i="20" a="1"/>
  <c r="U53" i="20" s="1"/>
  <c r="S50" i="20" a="1"/>
  <c r="S50" i="20" s="1"/>
  <c r="V47" i="20" a="1"/>
  <c r="V47" i="20" s="1"/>
  <c r="V92" i="20" a="1"/>
  <c r="V92" i="20" s="1"/>
  <c r="V84" i="20" a="1"/>
  <c r="V84" i="20" s="1"/>
  <c r="V79" i="20" a="1"/>
  <c r="V79" i="20" s="1"/>
  <c r="T70" i="20" a="1"/>
  <c r="T70" i="20" s="1"/>
  <c r="T66" i="20" a="1"/>
  <c r="T66" i="20" s="1"/>
  <c r="S61" i="20" a="1"/>
  <c r="S61" i="20" s="1"/>
  <c r="V54" i="20" a="1"/>
  <c r="V54" i="20" s="1"/>
  <c r="T50" i="20" a="1"/>
  <c r="T50" i="20" s="1"/>
  <c r="S47" i="20" a="1"/>
  <c r="S47" i="20" s="1"/>
  <c r="V43" i="20" a="1"/>
  <c r="V43" i="20" s="1"/>
  <c r="T39" i="20" a="1"/>
  <c r="T39" i="20" s="1"/>
  <c r="W35" i="20" a="1"/>
  <c r="W35" i="20" s="1"/>
  <c r="T32" i="20" a="1"/>
  <c r="T32" i="20" s="1"/>
  <c r="U29" i="20" a="1"/>
  <c r="U29" i="20" s="1"/>
  <c r="V26" i="20" a="1"/>
  <c r="V26" i="20" s="1"/>
  <c r="S23" i="20" a="1"/>
  <c r="S23" i="20" s="1"/>
  <c r="S98" i="20" a="1"/>
  <c r="S98" i="20" s="1"/>
  <c r="V94" i="20" a="1"/>
  <c r="V94" i="20" s="1"/>
  <c r="W88" i="20" a="1"/>
  <c r="W88" i="20" s="1"/>
  <c r="W85" i="20" a="1"/>
  <c r="W85" i="20" s="1"/>
  <c r="V81" i="20" a="1"/>
  <c r="V81" i="20" s="1"/>
  <c r="V97" i="20" a="1"/>
  <c r="V97" i="20" s="1"/>
  <c r="W92" i="20" a="1"/>
  <c r="W92" i="20" s="1"/>
  <c r="S90" i="20" a="1"/>
  <c r="S90" i="20" s="1"/>
  <c r="W84" i="20" a="1"/>
  <c r="W84" i="20" s="1"/>
  <c r="T95" i="20" a="1"/>
  <c r="T95" i="20" s="1"/>
  <c r="S83" i="20" a="1"/>
  <c r="S83" i="20" s="1"/>
  <c r="V77" i="20" a="1"/>
  <c r="V77" i="20" s="1"/>
  <c r="T97" i="20" a="1"/>
  <c r="T97" i="20" s="1"/>
  <c r="W86" i="20" a="1"/>
  <c r="W86" i="20" s="1"/>
  <c r="U77" i="20" a="1"/>
  <c r="U77" i="20" s="1"/>
  <c r="T74" i="20" a="1"/>
  <c r="T74" i="20" s="1"/>
  <c r="S70" i="20" a="1"/>
  <c r="S70" i="20" s="1"/>
  <c r="S80" i="20" a="1"/>
  <c r="S80" i="20" s="1"/>
  <c r="S72" i="20" a="1"/>
  <c r="S72" i="20" s="1"/>
  <c r="T62" i="20" a="1"/>
  <c r="T62" i="20" s="1"/>
  <c r="W58" i="20" a="1"/>
  <c r="W58" i="20" s="1"/>
  <c r="V55" i="20" a="1"/>
  <c r="V55" i="20" s="1"/>
  <c r="W50" i="20" a="1"/>
  <c r="W50" i="20" s="1"/>
  <c r="U46" i="20" a="1"/>
  <c r="U46" i="20" s="1"/>
  <c r="T41" i="20" a="1"/>
  <c r="T41" i="20" s="1"/>
  <c r="U88" i="20" a="1"/>
  <c r="U88" i="20" s="1"/>
  <c r="W80" i="20" a="1"/>
  <c r="W80" i="20" s="1"/>
  <c r="U69" i="20" a="1"/>
  <c r="U69" i="20" s="1"/>
  <c r="T64" i="20" a="1"/>
  <c r="T64" i="20" s="1"/>
  <c r="W55" i="20" a="1"/>
  <c r="W55" i="20" s="1"/>
  <c r="T49" i="20" a="1"/>
  <c r="T49" i="20" s="1"/>
  <c r="V45" i="20" a="1"/>
  <c r="V45" i="20" s="1"/>
  <c r="W40" i="20" a="1"/>
  <c r="W40" i="20" s="1"/>
  <c r="S35" i="20" a="1"/>
  <c r="S35" i="20" s="1"/>
  <c r="S31" i="20" a="1"/>
  <c r="S31" i="20" s="1"/>
  <c r="S27" i="20" a="1"/>
  <c r="S27" i="20" s="1"/>
  <c r="V22" i="20" a="1"/>
  <c r="V22" i="20" s="1"/>
  <c r="S19" i="20" a="1"/>
  <c r="S19" i="20" s="1"/>
  <c r="W96" i="20" a="1"/>
  <c r="W96" i="20" s="1"/>
  <c r="T88" i="20" a="1"/>
  <c r="T88" i="20" s="1"/>
  <c r="T76" i="20" a="1"/>
  <c r="T76" i="20" s="1"/>
  <c r="T69" i="20" a="1"/>
  <c r="T69" i="20" s="1"/>
  <c r="S65" i="20" a="1"/>
  <c r="S65" i="20" s="1"/>
  <c r="S63" i="20" a="1"/>
  <c r="S63" i="20" s="1"/>
  <c r="V59" i="20" a="1"/>
  <c r="V59" i="20" s="1"/>
  <c r="T54" i="20" a="1"/>
  <c r="T54" i="20" s="1"/>
  <c r="W48" i="20" a="1"/>
  <c r="W48" i="20" s="1"/>
  <c r="U43" i="20" a="1"/>
  <c r="U43" i="20" s="1"/>
  <c r="T89" i="20" a="1"/>
  <c r="T89" i="20" s="1"/>
  <c r="W67" i="20" a="1"/>
  <c r="W67" i="20" s="1"/>
  <c r="U59" i="20" a="1"/>
  <c r="U59" i="20" s="1"/>
  <c r="W52" i="20" a="1"/>
  <c r="W52" i="20" s="1"/>
  <c r="U36" i="20" a="1"/>
  <c r="U36" i="20" s="1"/>
  <c r="V32" i="20" a="1"/>
  <c r="V32" i="20" s="1"/>
  <c r="W28" i="20" a="1"/>
  <c r="W28" i="20" s="1"/>
  <c r="V90" i="20" a="1"/>
  <c r="V90" i="20" s="1"/>
  <c r="V70" i="20" a="1"/>
  <c r="V70" i="20" s="1"/>
  <c r="V62" i="20" a="1"/>
  <c r="V62" i="20" s="1"/>
  <c r="S54" i="20" a="1"/>
  <c r="S54" i="20" s="1"/>
  <c r="T45" i="20" a="1"/>
  <c r="T45" i="20" s="1"/>
  <c r="W39" i="20" a="1"/>
  <c r="W39" i="20" s="1"/>
  <c r="V35" i="20" a="1"/>
  <c r="V35" i="20" s="1"/>
  <c r="T86" i="20" a="1"/>
  <c r="T86" i="20" s="1"/>
  <c r="V65" i="20" a="1"/>
  <c r="V65" i="20" s="1"/>
  <c r="U50" i="20" a="1"/>
  <c r="U50" i="20" s="1"/>
  <c r="V40" i="20" a="1"/>
  <c r="V40" i="20" s="1"/>
  <c r="S30" i="20" a="1"/>
  <c r="S30" i="20" s="1"/>
  <c r="W26" i="20" a="1"/>
  <c r="W26" i="20" s="1"/>
  <c r="U22" i="20" a="1"/>
  <c r="U22" i="20" s="1"/>
  <c r="V17" i="20" a="1"/>
  <c r="V17" i="20" s="1"/>
  <c r="U71" i="20" a="1"/>
  <c r="U71" i="20" s="1"/>
  <c r="T58" i="20" a="1"/>
  <c r="T58" i="20" s="1"/>
  <c r="S40" i="20" a="1"/>
  <c r="S40" i="20" s="1"/>
  <c r="S33" i="20" a="1"/>
  <c r="S33" i="20" s="1"/>
  <c r="T26" i="20" a="1"/>
  <c r="T26" i="20" s="1"/>
  <c r="T22" i="20" a="1"/>
  <c r="T22" i="20" s="1"/>
  <c r="U18" i="20" a="1"/>
  <c r="U18" i="20" s="1"/>
  <c r="W76" i="20" a="1"/>
  <c r="W76" i="20" s="1"/>
  <c r="T59" i="20" a="1"/>
  <c r="T59" i="20" s="1"/>
  <c r="W45" i="20" a="1"/>
  <c r="W45" i="20" s="1"/>
  <c r="W34" i="20" a="1"/>
  <c r="W34" i="20" s="1"/>
  <c r="W29" i="20" a="1"/>
  <c r="W29" i="20" s="1"/>
  <c r="T23" i="20" a="1"/>
  <c r="T23" i="20" s="1"/>
  <c r="U19" i="20" a="1"/>
  <c r="U19" i="20" s="1"/>
  <c r="T87" i="20" a="1"/>
  <c r="T87" i="20" s="1"/>
  <c r="T60" i="20" a="1"/>
  <c r="T60" i="20" s="1"/>
  <c r="S45" i="20" a="1"/>
  <c r="S45" i="20" s="1"/>
  <c r="T34" i="20" a="1"/>
  <c r="T34" i="20" s="1"/>
  <c r="V29" i="20" a="1"/>
  <c r="V29" i="20" s="1"/>
  <c r="W22" i="20" a="1"/>
  <c r="W22" i="20" s="1"/>
  <c r="S18" i="20" a="1"/>
  <c r="S18" i="20" s="1"/>
  <c r="W49" i="20" a="1"/>
  <c r="W49" i="20" s="1"/>
  <c r="U40" i="20" a="1"/>
  <c r="U40" i="20" s="1"/>
  <c r="S87" i="20" a="1"/>
  <c r="S87" i="20" s="1"/>
  <c r="V68" i="20" a="1"/>
  <c r="V68" i="20" s="1"/>
  <c r="S62" i="20" a="1"/>
  <c r="S62" i="20" s="1"/>
  <c r="S48" i="20" a="1"/>
  <c r="S48" i="20" s="1"/>
  <c r="V44" i="20" a="1"/>
  <c r="V44" i="20" s="1"/>
  <c r="V34" i="20" a="1"/>
  <c r="V34" i="20" s="1"/>
  <c r="V30" i="20" a="1"/>
  <c r="V30" i="20" s="1"/>
  <c r="U21" i="20" a="1"/>
  <c r="U21" i="20" s="1"/>
  <c r="V18" i="20" a="1"/>
  <c r="V18" i="20" s="1"/>
  <c r="U85" i="20" a="1"/>
  <c r="U85" i="20" s="1"/>
  <c r="U68" i="20" a="1"/>
  <c r="U68" i="20" s="1"/>
  <c r="W64" i="20" a="1"/>
  <c r="W64" i="20" s="1"/>
  <c r="V58" i="20" a="1"/>
  <c r="V58" i="20" s="1"/>
  <c r="T53" i="20" a="1"/>
  <c r="T53" i="20" s="1"/>
  <c r="U86" i="20" a="1"/>
  <c r="U86" i="20" s="1"/>
  <c r="U57" i="20" a="1"/>
  <c r="U57" i="20" s="1"/>
  <c r="V50" i="20" a="1"/>
  <c r="V50" i="20" s="1"/>
  <c r="T35" i="20" a="1"/>
  <c r="T35" i="20" s="1"/>
  <c r="V27" i="20" a="1"/>
  <c r="V27" i="20" s="1"/>
  <c r="T77" i="20" a="1"/>
  <c r="T77" i="20" s="1"/>
  <c r="U60" i="20" a="1"/>
  <c r="U60" i="20" s="1"/>
  <c r="W51" i="20" a="1"/>
  <c r="W51" i="20" s="1"/>
  <c r="S38" i="20" a="1"/>
  <c r="S38" i="20" s="1"/>
  <c r="U34" i="20" a="1"/>
  <c r="U34" i="20" s="1"/>
  <c r="U61" i="20" a="1"/>
  <c r="U61" i="20" s="1"/>
  <c r="S46" i="20" a="1"/>
  <c r="S46" i="20" s="1"/>
  <c r="T29" i="20" a="1"/>
  <c r="T29" i="20" s="1"/>
  <c r="S25" i="20" a="1"/>
  <c r="S25" i="20" s="1"/>
  <c r="U16" i="20" a="1"/>
  <c r="U16" i="20" s="1"/>
  <c r="V51" i="20" a="1"/>
  <c r="V51" i="20" s="1"/>
  <c r="V39" i="20" a="1"/>
  <c r="V39" i="20" s="1"/>
  <c r="W25" i="20" a="1"/>
  <c r="W25" i="20" s="1"/>
  <c r="S21" i="20" a="1"/>
  <c r="S21" i="20" s="1"/>
  <c r="U74" i="20" a="1"/>
  <c r="U74" i="20" s="1"/>
  <c r="S55" i="20" a="1"/>
  <c r="S55" i="20" s="1"/>
  <c r="U32" i="20" a="1"/>
  <c r="U32" i="20" s="1"/>
  <c r="S26" i="20" a="1"/>
  <c r="S26" i="20" s="1"/>
  <c r="T18" i="20" a="1"/>
  <c r="T18" i="20" s="1"/>
  <c r="S56" i="20" a="1"/>
  <c r="S56" i="20" s="1"/>
  <c r="V28" i="20" a="1"/>
  <c r="V28" i="20" s="1"/>
  <c r="V21" i="20" a="1"/>
  <c r="V21" i="20" s="1"/>
  <c r="T90" i="20" a="1"/>
  <c r="T90" i="20" s="1"/>
  <c r="V87" i="20" a="1"/>
  <c r="V87" i="20" s="1"/>
  <c r="V78" i="20" a="1"/>
  <c r="V78" i="20" s="1"/>
  <c r="S91" i="20" a="1"/>
  <c r="S91" i="20" s="1"/>
  <c r="U87" i="20" a="1"/>
  <c r="U87" i="20" s="1"/>
  <c r="S92" i="20" a="1"/>
  <c r="S92" i="20" s="1"/>
  <c r="U80" i="20" a="1"/>
  <c r="U80" i="20" s="1"/>
  <c r="S94" i="20" a="1"/>
  <c r="S94" i="20" s="1"/>
  <c r="T80" i="20" a="1"/>
  <c r="T80" i="20" s="1"/>
  <c r="T71" i="20" a="1"/>
  <c r="T71" i="20" s="1"/>
  <c r="W68" i="20" a="1"/>
  <c r="W68" i="20" s="1"/>
  <c r="U65" i="20" a="1"/>
  <c r="U65" i="20" s="1"/>
  <c r="V57" i="20" a="1"/>
  <c r="V57" i="20" s="1"/>
  <c r="T52" i="20" a="1"/>
  <c r="T52" i="20" s="1"/>
  <c r="T43" i="20" a="1"/>
  <c r="T43" i="20" s="1"/>
  <c r="W95" i="20" a="1"/>
  <c r="W95" i="20" s="1"/>
  <c r="V73" i="20" a="1"/>
  <c r="V73" i="20" s="1"/>
  <c r="U67" i="20" a="1"/>
  <c r="U67" i="20" s="1"/>
  <c r="U52" i="20" a="1"/>
  <c r="U52" i="20" s="1"/>
  <c r="W47" i="20" a="1"/>
  <c r="W47" i="20" s="1"/>
  <c r="U37" i="20" a="1"/>
  <c r="U37" i="20" s="1"/>
  <c r="U33" i="20" a="1"/>
  <c r="U33" i="20" s="1"/>
  <c r="T24" i="20" a="1"/>
  <c r="T24" i="20" s="1"/>
  <c r="T20" i="20" a="1"/>
  <c r="T20" i="20" s="1"/>
  <c r="U92" i="20" a="1"/>
  <c r="U92" i="20" s="1"/>
  <c r="V72" i="20" a="1"/>
  <c r="V72" i="20" s="1"/>
  <c r="T67" i="20" a="1"/>
  <c r="T67" i="20" s="1"/>
  <c r="W61" i="20" a="1"/>
  <c r="W61" i="20" s="1"/>
  <c r="U56" i="20" a="1"/>
  <c r="U56" i="20" s="1"/>
  <c r="U45" i="20" a="1"/>
  <c r="U45" i="20" s="1"/>
  <c r="U41" i="20" a="1"/>
  <c r="U41" i="20" s="1"/>
  <c r="V63" i="20" a="1"/>
  <c r="V63" i="20" s="1"/>
  <c r="T55" i="20" a="1"/>
  <c r="T55" i="20" s="1"/>
  <c r="V38" i="20" a="1"/>
  <c r="V38" i="20" s="1"/>
  <c r="S34" i="20" a="1"/>
  <c r="S34" i="20" s="1"/>
  <c r="U26" i="20" a="1"/>
  <c r="U26" i="20" s="1"/>
  <c r="W66" i="20" a="1"/>
  <c r="W66" i="20" s="1"/>
  <c r="U58" i="20" a="1"/>
  <c r="U58" i="20" s="1"/>
  <c r="S41" i="20" a="1"/>
  <c r="S41" i="20" s="1"/>
  <c r="S37" i="20" a="1"/>
  <c r="S37" i="20" s="1"/>
  <c r="U75" i="20" a="1"/>
  <c r="U75" i="20" s="1"/>
  <c r="T57" i="20" a="1"/>
  <c r="T57" i="20" s="1"/>
  <c r="S36" i="20" a="1"/>
  <c r="S36" i="20" s="1"/>
  <c r="U28" i="20" a="1"/>
  <c r="U28" i="20" s="1"/>
  <c r="S20" i="20" a="1"/>
  <c r="S20" i="20" s="1"/>
  <c r="V66" i="20" a="1"/>
  <c r="V66" i="20" s="1"/>
  <c r="T47" i="20" a="1"/>
  <c r="T47" i="20" s="1"/>
  <c r="S28" i="20" a="1"/>
  <c r="S28" i="20" s="1"/>
  <c r="V24" i="20" a="1"/>
  <c r="V24" i="20" s="1"/>
  <c r="S16" i="20" a="1"/>
  <c r="S16" i="20" s="1"/>
  <c r="V67" i="20" a="1"/>
  <c r="V67" i="20" s="1"/>
  <c r="S39" i="20" a="1"/>
  <c r="S39" i="20" s="1"/>
  <c r="V31" i="20" a="1"/>
  <c r="V31" i="20" s="1"/>
  <c r="W21" i="20" a="1"/>
  <c r="W21" i="20" s="1"/>
  <c r="U70" i="20" a="1"/>
  <c r="U70" i="20" s="1"/>
  <c r="W53" i="20" a="1"/>
  <c r="W53" i="20" s="1"/>
  <c r="T31" i="20" a="1"/>
  <c r="T31" i="20" s="1"/>
  <c r="T25" i="20" a="1"/>
  <c r="T25" i="20" s="1"/>
  <c r="V16" i="20" a="1"/>
  <c r="V16" i="20" s="1"/>
  <c r="W97" i="20" a="1"/>
  <c r="W97" i="20" s="1"/>
  <c r="T91" i="20" a="1"/>
  <c r="T91" i="20" s="1"/>
  <c r="S88" i="20" a="1"/>
  <c r="S88" i="20" s="1"/>
  <c r="T85" i="20" a="1"/>
  <c r="T85" i="20" s="1"/>
  <c r="U79" i="20" a="1"/>
  <c r="U79" i="20" s="1"/>
  <c r="U96" i="20" a="1"/>
  <c r="U96" i="20" s="1"/>
  <c r="T92" i="20" a="1"/>
  <c r="T92" i="20" s="1"/>
  <c r="V88" i="20" a="1"/>
  <c r="V88" i="20" s="1"/>
  <c r="T83" i="20" a="1"/>
  <c r="T83" i="20" s="1"/>
  <c r="T94" i="20" a="1"/>
  <c r="T94" i="20" s="1"/>
  <c r="U81" i="20" a="1"/>
  <c r="U81" i="20" s="1"/>
  <c r="S76" i="20" a="1"/>
  <c r="S76" i="20" s="1"/>
  <c r="S96" i="20" a="1"/>
  <c r="S96" i="20" s="1"/>
  <c r="T81" i="20" a="1"/>
  <c r="T81" i="20" s="1"/>
  <c r="V76" i="20" a="1"/>
  <c r="V76" i="20" s="1"/>
  <c r="T73" i="20" a="1"/>
  <c r="T73" i="20" s="1"/>
  <c r="S69" i="20" a="1"/>
  <c r="S69" i="20" s="1"/>
  <c r="W79" i="20" a="1"/>
  <c r="W79" i="20" s="1"/>
  <c r="S71" i="20" a="1"/>
  <c r="S71" i="20" s="1"/>
  <c r="W60" i="20" a="1"/>
  <c r="W60" i="20" s="1"/>
  <c r="S58" i="20" a="1"/>
  <c r="S58" i="20" s="1"/>
  <c r="U54" i="20" a="1"/>
  <c r="U54" i="20" s="1"/>
  <c r="T44" i="20" a="1"/>
  <c r="T44" i="20" s="1"/>
  <c r="U76" i="20" a="1"/>
  <c r="U76" i="20" s="1"/>
  <c r="V53" i="20" a="1"/>
  <c r="V53" i="20" s="1"/>
  <c r="U38" i="20" a="1"/>
  <c r="U38" i="20" s="1"/>
  <c r="U25" i="20" a="1"/>
  <c r="U25" i="20" s="1"/>
  <c r="W93" i="20" a="1"/>
  <c r="W93" i="20" s="1"/>
  <c r="U73" i="20" a="1"/>
  <c r="U73" i="20" s="1"/>
  <c r="W62" i="20" a="1"/>
  <c r="W62" i="20" s="1"/>
  <c r="V46" i="20" a="1"/>
  <c r="V46" i="20" s="1"/>
  <c r="W65" i="20" a="1"/>
  <c r="W65" i="20" s="1"/>
  <c r="U39" i="20" a="1"/>
  <c r="U39" i="20" s="1"/>
  <c r="U31" i="20" a="1"/>
  <c r="U31" i="20" s="1"/>
  <c r="S67" i="20" a="1"/>
  <c r="S67" i="20" s="1"/>
  <c r="S43" i="20" a="1"/>
  <c r="S43" i="20" s="1"/>
  <c r="W81" i="20" a="1"/>
  <c r="W81" i="20" s="1"/>
  <c r="T38" i="20" a="1"/>
  <c r="T38" i="20" s="1"/>
  <c r="T21" i="20" a="1"/>
  <c r="T21" i="20" s="1"/>
  <c r="V69" i="20" a="1"/>
  <c r="V69" i="20" s="1"/>
  <c r="W32" i="20" a="1"/>
  <c r="W32" i="20" s="1"/>
  <c r="T17" i="20" a="1"/>
  <c r="T17" i="20" s="1"/>
  <c r="S44" i="20" a="1"/>
  <c r="S44" i="20" s="1"/>
  <c r="S22" i="20" a="1"/>
  <c r="S22" i="20" s="1"/>
  <c r="W82" i="20" a="1"/>
  <c r="W82" i="20" s="1"/>
  <c r="S32" i="20" a="1"/>
  <c r="S32" i="20" s="1"/>
  <c r="W17" i="20" a="1"/>
  <c r="W17" i="20" s="1"/>
  <c r="V96" i="20" a="1"/>
  <c r="V96" i="20" s="1"/>
  <c r="U83" i="20" a="1"/>
  <c r="U83" i="20" s="1"/>
  <c r="U95" i="20" a="1"/>
  <c r="U95" i="20" s="1"/>
  <c r="U98" i="20" a="1"/>
  <c r="U98" i="20" s="1"/>
  <c r="W75" i="20" a="1"/>
  <c r="W75" i="20" s="1"/>
  <c r="V75" i="20" a="1"/>
  <c r="V75" i="20" s="1"/>
  <c r="S78" i="20" a="1"/>
  <c r="S78" i="20" s="1"/>
  <c r="S60" i="20" a="1"/>
  <c r="S60" i="20" s="1"/>
  <c r="S49" i="20" a="1"/>
  <c r="S49" i="20" s="1"/>
  <c r="V83" i="20" a="1"/>
  <c r="V83" i="20" s="1"/>
  <c r="W57" i="20" a="1"/>
  <c r="W57" i="20" s="1"/>
  <c r="T28" i="20" a="1"/>
  <c r="T28" i="20" s="1"/>
  <c r="U17" i="20" a="1"/>
  <c r="U17" i="20" s="1"/>
  <c r="U84" i="20" a="1"/>
  <c r="U84" i="20" s="1"/>
  <c r="S64" i="20" a="1"/>
  <c r="S64" i="20" s="1"/>
  <c r="S52" i="20" a="1"/>
  <c r="S52" i="20" s="1"/>
  <c r="V74" i="20" a="1"/>
  <c r="V74" i="20" s="1"/>
  <c r="U48" i="20" a="1"/>
  <c r="U48" i="20" s="1"/>
  <c r="T30" i="20" a="1"/>
  <c r="T30" i="20" s="1"/>
  <c r="U72" i="20" a="1"/>
  <c r="U72" i="20" s="1"/>
  <c r="V49" i="20" a="1"/>
  <c r="V49" i="20" s="1"/>
  <c r="T33" i="20" a="1"/>
  <c r="T33" i="20" s="1"/>
  <c r="W43" i="20" a="1"/>
  <c r="W43" i="20" s="1"/>
  <c r="W24" i="20" a="1"/>
  <c r="W24" i="20" s="1"/>
  <c r="U90" i="20" a="1"/>
  <c r="U90" i="20" s="1"/>
  <c r="W37" i="20" a="1"/>
  <c r="W37" i="20" s="1"/>
  <c r="W20" i="20" a="1"/>
  <c r="W20" i="20" s="1"/>
  <c r="V52" i="20" a="1"/>
  <c r="V52" i="20" s="1"/>
  <c r="V25" i="20" a="1"/>
  <c r="V25" i="20" s="1"/>
  <c r="S17" i="20" a="1"/>
  <c r="S17" i="20" s="1"/>
  <c r="W38" i="20" a="1"/>
  <c r="W38" i="20" s="1"/>
  <c r="U20" i="20" a="1"/>
  <c r="U20" i="20" s="1"/>
  <c r="W98" i="20" a="1"/>
  <c r="W98" i="20" s="1"/>
  <c r="V82" i="20" a="1"/>
  <c r="V82" i="20" s="1"/>
  <c r="V85" i="20" a="1"/>
  <c r="V85" i="20" s="1"/>
  <c r="T98" i="20" a="1"/>
  <c r="T98" i="20" s="1"/>
  <c r="W70" i="20" a="1"/>
  <c r="W70" i="20" s="1"/>
  <c r="W59" i="20" a="1"/>
  <c r="W59" i="20" s="1"/>
  <c r="T65" i="20" a="1"/>
  <c r="T65" i="20" s="1"/>
  <c r="W27" i="20" a="1"/>
  <c r="W27" i="20" s="1"/>
  <c r="U89" i="20" a="1"/>
  <c r="U89" i="20" s="1"/>
  <c r="W63" i="20" a="1"/>
  <c r="W63" i="20" s="1"/>
  <c r="U44" i="20" a="1"/>
  <c r="U44" i="20" s="1"/>
  <c r="V61" i="20" a="1"/>
  <c r="V61" i="20" s="1"/>
  <c r="V37" i="20" a="1"/>
  <c r="V37" i="20" s="1"/>
  <c r="V71" i="20" a="1"/>
  <c r="V71" i="20" s="1"/>
  <c r="T40" i="20" a="1"/>
  <c r="T40" i="20" s="1"/>
  <c r="W54" i="20" a="1"/>
  <c r="W54" i="20" s="1"/>
  <c r="V23" i="20" a="1"/>
  <c r="V23" i="20" s="1"/>
  <c r="W44" i="20" a="1"/>
  <c r="W44" i="20" s="1"/>
  <c r="V19" i="20" a="1"/>
  <c r="V19" i="20" s="1"/>
  <c r="T37" i="20" a="1"/>
  <c r="T37" i="20" s="1"/>
  <c r="W16" i="20" a="1"/>
  <c r="W16" i="20" s="1"/>
  <c r="V36" i="20" a="1"/>
  <c r="V36" i="20" s="1"/>
  <c r="W89" i="20" a="1"/>
  <c r="W89" i="20" s="1"/>
  <c r="T93" i="20" a="1"/>
  <c r="T93" i="20" s="1"/>
  <c r="S84" i="20" a="1"/>
  <c r="S84" i="20" s="1"/>
  <c r="S79" i="20" a="1"/>
  <c r="S79" i="20" s="1"/>
  <c r="S73" i="20" a="1"/>
  <c r="S73" i="20" s="1"/>
  <c r="T51" i="20" a="1"/>
  <c r="T51" i="20" s="1"/>
  <c r="S81" i="20" a="1"/>
  <c r="S81" i="20" s="1"/>
  <c r="U51" i="20" a="1"/>
  <c r="U51" i="20" s="1"/>
  <c r="T36" i="20" a="1"/>
  <c r="T36" i="20" s="1"/>
  <c r="W19" i="20" a="1"/>
  <c r="W19" i="20" s="1"/>
  <c r="W71" i="20" a="1"/>
  <c r="W71" i="20" s="1"/>
  <c r="U55" i="20" a="1"/>
  <c r="U55" i="20" s="1"/>
  <c r="W94" i="20" a="1"/>
  <c r="W94" i="20" s="1"/>
  <c r="T46" i="20" a="1"/>
  <c r="T46" i="20" s="1"/>
  <c r="S29" i="20" a="1"/>
  <c r="S29" i="20" s="1"/>
  <c r="T56" i="20" a="1"/>
  <c r="T56" i="20" s="1"/>
  <c r="V91" i="20" a="1"/>
  <c r="V91" i="20" s="1"/>
  <c r="V33" i="20" a="1"/>
  <c r="V33" i="20" s="1"/>
  <c r="S77" i="20" a="1"/>
  <c r="S77" i="20" s="1"/>
  <c r="T27" i="20" a="1"/>
  <c r="T27" i="20" s="1"/>
  <c r="U63" i="20" a="1"/>
  <c r="U63" i="20" s="1"/>
  <c r="U24" i="20" a="1"/>
  <c r="U24" i="20" s="1"/>
  <c r="U49" i="20" a="1"/>
  <c r="U49" i="20" s="1"/>
  <c r="S24" i="20" a="1"/>
  <c r="S24" i="20" s="1"/>
  <c r="S86" i="20" a="1"/>
  <c r="S86" i="20" s="1"/>
  <c r="W90" i="20" a="1"/>
  <c r="W90" i="20" s="1"/>
  <c r="T79" i="20" a="1"/>
  <c r="T79" i="20" s="1"/>
  <c r="W74" i="20" a="1"/>
  <c r="W74" i="20" s="1"/>
  <c r="T63" i="20" a="1"/>
  <c r="T63" i="20" s="1"/>
  <c r="V48" i="20" a="1"/>
  <c r="V48" i="20" s="1"/>
  <c r="W72" i="20" a="1"/>
  <c r="W72" i="20" s="1"/>
  <c r="W46" i="20" a="1"/>
  <c r="W46" i="20" s="1"/>
  <c r="W31" i="20" a="1"/>
  <c r="W31" i="20" s="1"/>
  <c r="T16" i="20" a="1"/>
  <c r="T16" i="20" s="1"/>
  <c r="S66" i="20" a="1"/>
  <c r="S66" i="20" s="1"/>
  <c r="S51" i="20" a="1"/>
  <c r="S51" i="20" s="1"/>
  <c r="T68" i="20" a="1"/>
  <c r="T68" i="20" s="1"/>
  <c r="V93" i="20" a="1"/>
  <c r="V93" i="20" s="1"/>
  <c r="U47" i="20" a="1"/>
  <c r="U47" i="20" s="1"/>
  <c r="W73" i="20" a="1"/>
  <c r="W73" i="20" s="1"/>
  <c r="U27" i="20" a="1"/>
  <c r="U27" i="20" s="1"/>
  <c r="U62" i="20" a="1"/>
  <c r="U62" i="20" s="1"/>
  <c r="U23" i="20" a="1"/>
  <c r="U23" i="20" s="1"/>
  <c r="T48" i="20" a="1"/>
  <c r="T48" i="20" s="1"/>
  <c r="V20" i="20" a="1"/>
  <c r="V20" i="20" s="1"/>
  <c r="T19" i="20" a="1"/>
  <c r="T19" i="20" s="1"/>
  <c r="V95" i="20" a="1"/>
  <c r="V95" i="20" s="1"/>
  <c r="W77" i="20" a="1"/>
  <c r="W77" i="20" s="1"/>
  <c r="T96" i="20" a="1"/>
  <c r="T96" i="20" s="1"/>
  <c r="W87" i="20" a="1"/>
  <c r="W87" i="20" s="1"/>
  <c r="S68" i="20" a="1"/>
  <c r="S68" i="20" s="1"/>
  <c r="V56" i="20" a="1"/>
  <c r="V56" i="20" s="1"/>
  <c r="U91" i="20" a="1"/>
  <c r="U91" i="20" s="1"/>
  <c r="W56" i="20" a="1"/>
  <c r="W56" i="20" s="1"/>
  <c r="V41" i="20" a="1"/>
  <c r="V41" i="20" s="1"/>
  <c r="W23" i="20" a="1"/>
  <c r="W23" i="20" s="1"/>
  <c r="W78" i="20" a="1"/>
  <c r="W78" i="20" s="1"/>
  <c r="V60" i="20" a="1"/>
  <c r="V60" i="20" s="1"/>
  <c r="S53" i="20" a="1"/>
  <c r="S53" i="20" s="1"/>
  <c r="W33" i="20" a="1"/>
  <c r="W33" i="20" s="1"/>
  <c r="V64" i="20" a="1"/>
  <c r="V64" i="20" s="1"/>
  <c r="W36" i="20" a="1"/>
  <c r="W36" i="20" s="1"/>
  <c r="W41" i="20" a="1"/>
  <c r="W41" i="20" s="1"/>
  <c r="W18" i="20" a="1"/>
  <c r="W18" i="20" s="1"/>
  <c r="U35" i="20" a="1"/>
  <c r="U35" i="20" s="1"/>
  <c r="W83" i="20" a="1"/>
  <c r="W83" i="20" s="1"/>
  <c r="W30" i="20" a="1"/>
  <c r="W30" i="20" s="1"/>
  <c r="U64" i="20" a="1"/>
  <c r="U64" i="20" s="1"/>
  <c r="U30" i="20" a="1"/>
  <c r="U30" i="20" s="1"/>
  <c r="O96" i="20" a="1"/>
  <c r="O96" i="20" s="1"/>
  <c r="N94" i="20" a="1"/>
  <c r="N94" i="20" s="1"/>
  <c r="P90" i="20" a="1"/>
  <c r="P90" i="20" s="1"/>
  <c r="O86" i="20" a="1"/>
  <c r="O86" i="20" s="1"/>
  <c r="N83" i="20" a="1"/>
  <c r="N83" i="20" s="1"/>
  <c r="N81" i="20" a="1"/>
  <c r="N81" i="20" s="1"/>
  <c r="N79" i="20" a="1"/>
  <c r="N79" i="20" s="1"/>
  <c r="R97" i="20" a="1"/>
  <c r="R97" i="20" s="1"/>
  <c r="Q95" i="20" a="1"/>
  <c r="Q95" i="20" s="1"/>
  <c r="O91" i="20" a="1"/>
  <c r="O91" i="20" s="1"/>
  <c r="R88" i="20" a="1"/>
  <c r="R88" i="20" s="1"/>
  <c r="R86" i="20" a="1"/>
  <c r="R86" i="20" s="1"/>
  <c r="Q83" i="20" a="1"/>
  <c r="Q83" i="20" s="1"/>
  <c r="Q89" i="20" a="1"/>
  <c r="Q89" i="20" s="1"/>
  <c r="R85" i="20" a="1"/>
  <c r="R85" i="20" s="1"/>
  <c r="P79" i="20" a="1"/>
  <c r="P79" i="20" s="1"/>
  <c r="R93" i="20" a="1"/>
  <c r="R93" i="20" s="1"/>
  <c r="P89" i="20" a="1"/>
  <c r="P89" i="20" s="1"/>
  <c r="Q85" i="20" a="1"/>
  <c r="Q85" i="20" s="1"/>
  <c r="O80" i="20" a="1"/>
  <c r="O80" i="20" s="1"/>
  <c r="N77" i="20" a="1"/>
  <c r="N77" i="20" s="1"/>
  <c r="P73" i="20" a="1"/>
  <c r="P73" i="20" s="1"/>
  <c r="O69" i="20" a="1"/>
  <c r="O69" i="20" s="1"/>
  <c r="P94" i="20" a="1"/>
  <c r="P94" i="20" s="1"/>
  <c r="N90" i="20" a="1"/>
  <c r="N90" i="20" s="1"/>
  <c r="P77" i="20" a="1"/>
  <c r="P77" i="20" s="1"/>
  <c r="N73" i="20" a="1"/>
  <c r="N73" i="20" s="1"/>
  <c r="P98" i="20" a="1"/>
  <c r="P98" i="20" s="1"/>
  <c r="R95" i="20" a="1"/>
  <c r="R95" i="20" s="1"/>
  <c r="Q93" i="20" a="1"/>
  <c r="Q93" i="20" s="1"/>
  <c r="O89" i="20" a="1"/>
  <c r="O89" i="20" s="1"/>
  <c r="P85" i="20" a="1"/>
  <c r="P85" i="20" s="1"/>
  <c r="R82" i="20" a="1"/>
  <c r="R82" i="20" s="1"/>
  <c r="R80" i="20" a="1"/>
  <c r="R80" i="20" s="1"/>
  <c r="R78" i="20" a="1"/>
  <c r="R78" i="20" s="1"/>
  <c r="N97" i="20" a="1"/>
  <c r="N97" i="20" s="1"/>
  <c r="Q94" i="20" a="1"/>
  <c r="Q94" i="20" s="1"/>
  <c r="O90" i="20" a="1"/>
  <c r="O90" i="20" s="1"/>
  <c r="N88" i="20" a="1"/>
  <c r="N88" i="20" s="1"/>
  <c r="N86" i="20" a="1"/>
  <c r="N86" i="20" s="1"/>
  <c r="N98" i="20" a="1"/>
  <c r="N98" i="20" s="1"/>
  <c r="Q88" i="20" a="1"/>
  <c r="Q88" i="20" s="1"/>
  <c r="Q82" i="20" a="1"/>
  <c r="Q82" i="20" s="1"/>
  <c r="R77" i="20" a="1"/>
  <c r="R77" i="20" s="1"/>
  <c r="R92" i="20" a="1"/>
  <c r="R92" i="20" s="1"/>
  <c r="P88" i="20" a="1"/>
  <c r="P88" i="20" s="1"/>
  <c r="R84" i="20" a="1"/>
  <c r="R84" i="20" s="1"/>
  <c r="O79" i="20" a="1"/>
  <c r="O79" i="20" s="1"/>
  <c r="R76" i="20" a="1"/>
  <c r="R76" i="20" s="1"/>
  <c r="N95" i="20" a="1"/>
  <c r="N95" i="20" s="1"/>
  <c r="O88" i="20" a="1"/>
  <c r="O88" i="20" s="1"/>
  <c r="O82" i="20" a="1"/>
  <c r="O82" i="20" s="1"/>
  <c r="O78" i="20" a="1"/>
  <c r="O78" i="20" s="1"/>
  <c r="P93" i="20" a="1"/>
  <c r="P93" i="20" s="1"/>
  <c r="Q87" i="20" a="1"/>
  <c r="Q87" i="20" s="1"/>
  <c r="R91" i="20" a="1"/>
  <c r="R91" i="20" s="1"/>
  <c r="P81" i="20" a="1"/>
  <c r="P81" i="20" s="1"/>
  <c r="Q91" i="20" a="1"/>
  <c r="Q91" i="20" s="1"/>
  <c r="P82" i="20" a="1"/>
  <c r="P82" i="20" s="1"/>
  <c r="O75" i="20" a="1"/>
  <c r="O75" i="20" s="1"/>
  <c r="P70" i="20" a="1"/>
  <c r="P70" i="20" s="1"/>
  <c r="O93" i="20" a="1"/>
  <c r="O93" i="20" s="1"/>
  <c r="O84" i="20" a="1"/>
  <c r="O84" i="20" s="1"/>
  <c r="N74" i="20" a="1"/>
  <c r="N74" i="20" s="1"/>
  <c r="R69" i="20" a="1"/>
  <c r="R69" i="20" s="1"/>
  <c r="N67" i="20" a="1"/>
  <c r="N67" i="20" s="1"/>
  <c r="Q64" i="20" a="1"/>
  <c r="Q64" i="20" s="1"/>
  <c r="P60" i="20" a="1"/>
  <c r="P60" i="20" s="1"/>
  <c r="O56" i="20" a="1"/>
  <c r="O56" i="20" s="1"/>
  <c r="Q53" i="20" a="1"/>
  <c r="Q53" i="20" s="1"/>
  <c r="O49" i="20" a="1"/>
  <c r="O49" i="20" s="1"/>
  <c r="N47" i="20" a="1"/>
  <c r="N47" i="20" s="1"/>
  <c r="Q43" i="20" a="1"/>
  <c r="Q43" i="20" s="1"/>
  <c r="N40" i="20" a="1"/>
  <c r="N40" i="20" s="1"/>
  <c r="O73" i="20" a="1"/>
  <c r="O73" i="20" s="1"/>
  <c r="P68" i="20" a="1"/>
  <c r="P68" i="20" s="1"/>
  <c r="O64" i="20" a="1"/>
  <c r="O64" i="20" s="1"/>
  <c r="R60" i="20" a="1"/>
  <c r="R60" i="20" s="1"/>
  <c r="R58" i="20" a="1"/>
  <c r="R58" i="20" s="1"/>
  <c r="P54" i="20" a="1"/>
  <c r="P54" i="20" s="1"/>
  <c r="N50" i="20" a="1"/>
  <c r="N50" i="20" s="1"/>
  <c r="R44" i="20" a="1"/>
  <c r="R44" i="20" s="1"/>
  <c r="Q38" i="20" a="1"/>
  <c r="Q38" i="20" s="1"/>
  <c r="O35" i="20" a="1"/>
  <c r="O35" i="20" s="1"/>
  <c r="P32" i="20" a="1"/>
  <c r="P32" i="20" s="1"/>
  <c r="Q29" i="20" a="1"/>
  <c r="Q29" i="20" s="1"/>
  <c r="N26" i="20" a="1"/>
  <c r="N26" i="20" s="1"/>
  <c r="R22" i="20" a="1"/>
  <c r="R22" i="20" s="1"/>
  <c r="O19" i="20" a="1"/>
  <c r="O19" i="20" s="1"/>
  <c r="P16" i="20" a="1"/>
  <c r="P16" i="20" s="1"/>
  <c r="Q81" i="20" a="1"/>
  <c r="Q81" i="20" s="1"/>
  <c r="R74" i="20" a="1"/>
  <c r="R74" i="20" s="1"/>
  <c r="O68" i="20" a="1"/>
  <c r="O68" i="20" s="1"/>
  <c r="N63" i="20" a="1"/>
  <c r="N63" i="20" s="1"/>
  <c r="Q59" i="20" a="1"/>
  <c r="Q59" i="20" s="1"/>
  <c r="P55" i="20" a="1"/>
  <c r="P55" i="20" s="1"/>
  <c r="N51" i="20" a="1"/>
  <c r="N51" i="20" s="1"/>
  <c r="Q47" i="20" a="1"/>
  <c r="Q47" i="20" s="1"/>
  <c r="P43" i="20" a="1"/>
  <c r="P43" i="20" s="1"/>
  <c r="N84" i="20" a="1"/>
  <c r="N84" i="20" s="1"/>
  <c r="Q69" i="20" a="1"/>
  <c r="Q69" i="20" s="1"/>
  <c r="P58" i="20" a="1"/>
  <c r="P58" i="20" s="1"/>
  <c r="P47" i="20" a="1"/>
  <c r="P47" i="20" s="1"/>
  <c r="P39" i="20" a="1"/>
  <c r="P39" i="20" s="1"/>
  <c r="R33" i="20" a="1"/>
  <c r="R33" i="20" s="1"/>
  <c r="N29" i="20" a="1"/>
  <c r="N29" i="20" s="1"/>
  <c r="P96" i="20" a="1"/>
  <c r="P96" i="20" s="1"/>
  <c r="R73" i="20" a="1"/>
  <c r="R73" i="20" s="1"/>
  <c r="P59" i="20" a="1"/>
  <c r="P59" i="20" s="1"/>
  <c r="R52" i="20" a="1"/>
  <c r="R52" i="20" s="1"/>
  <c r="O44" i="20" a="1"/>
  <c r="O44" i="20" s="1"/>
  <c r="N39" i="20" a="1"/>
  <c r="N39" i="20" s="1"/>
  <c r="Q35" i="20" a="1"/>
  <c r="Q35" i="20" s="1"/>
  <c r="N78" i="20" a="1"/>
  <c r="N78" i="20" s="1"/>
  <c r="O60" i="20" a="1"/>
  <c r="O60" i="20" s="1"/>
  <c r="N45" i="20" a="1"/>
  <c r="N45" i="20" s="1"/>
  <c r="Q34" i="20" a="1"/>
  <c r="Q34" i="20" s="1"/>
  <c r="N27" i="20" a="1"/>
  <c r="N27" i="20" s="1"/>
  <c r="Q23" i="20" a="1"/>
  <c r="Q23" i="20" s="1"/>
  <c r="R19" i="20" a="1"/>
  <c r="R19" i="20" s="1"/>
  <c r="Q73" i="20" a="1"/>
  <c r="Q73" i="20" s="1"/>
  <c r="R54" i="20" a="1"/>
  <c r="R54" i="20" s="1"/>
  <c r="R41" i="20" a="1"/>
  <c r="R41" i="20" s="1"/>
  <c r="O32" i="20" a="1"/>
  <c r="O32" i="20" s="1"/>
  <c r="R25" i="20" a="1"/>
  <c r="R25" i="20" s="1"/>
  <c r="N21" i="20" a="1"/>
  <c r="N21" i="20" s="1"/>
  <c r="O17" i="20" a="1"/>
  <c r="O17" i="20" s="1"/>
  <c r="O62" i="20" a="1"/>
  <c r="O62" i="20" s="1"/>
  <c r="N43" i="20" a="1"/>
  <c r="N43" i="20" s="1"/>
  <c r="N36" i="20" a="1"/>
  <c r="N36" i="20" s="1"/>
  <c r="N31" i="20" a="1"/>
  <c r="N31" i="20" s="1"/>
  <c r="R27" i="20" a="1"/>
  <c r="R27" i="20" s="1"/>
  <c r="R21" i="20" a="1"/>
  <c r="R21" i="20" s="1"/>
  <c r="N17" i="20" a="1"/>
  <c r="N17" i="20" s="1"/>
  <c r="O74" i="20" a="1"/>
  <c r="O74" i="20" s="1"/>
  <c r="O59" i="20" a="1"/>
  <c r="O59" i="20" s="1"/>
  <c r="R37" i="20" a="1"/>
  <c r="R37" i="20" s="1"/>
  <c r="O28" i="20" a="1"/>
  <c r="O28" i="20" s="1"/>
  <c r="N24" i="20" a="1"/>
  <c r="N24" i="20" s="1"/>
  <c r="O20" i="20" a="1"/>
  <c r="O20" i="20" s="1"/>
  <c r="R94" i="20" a="1"/>
  <c r="R94" i="20" s="1"/>
  <c r="R87" i="20" a="1"/>
  <c r="R87" i="20" s="1"/>
  <c r="R81" i="20" a="1"/>
  <c r="R81" i="20" s="1"/>
  <c r="O98" i="20" a="1"/>
  <c r="O98" i="20" s="1"/>
  <c r="P92" i="20" a="1"/>
  <c r="P92" i="20" s="1"/>
  <c r="N87" i="20" a="1"/>
  <c r="N87" i="20" s="1"/>
  <c r="R90" i="20" a="1"/>
  <c r="R90" i="20" s="1"/>
  <c r="P80" i="20" a="1"/>
  <c r="P80" i="20" s="1"/>
  <c r="Q90" i="20" a="1"/>
  <c r="Q90" i="20" s="1"/>
  <c r="O81" i="20" a="1"/>
  <c r="O81" i="20" s="1"/>
  <c r="P74" i="20" a="1"/>
  <c r="P74" i="20" s="1"/>
  <c r="R98" i="20" a="1"/>
  <c r="R98" i="20" s="1"/>
  <c r="O92" i="20" a="1"/>
  <c r="O92" i="20" s="1"/>
  <c r="P83" i="20" a="1"/>
  <c r="P83" i="20" s="1"/>
  <c r="N72" i="20" a="1"/>
  <c r="N72" i="20" s="1"/>
  <c r="R68" i="20" a="1"/>
  <c r="R68" i="20" s="1"/>
  <c r="Q66" i="20" a="1"/>
  <c r="Q66" i="20" s="1"/>
  <c r="Q63" i="20" a="1"/>
  <c r="Q63" i="20" s="1"/>
  <c r="O58" i="20" a="1"/>
  <c r="O58" i="20" s="1"/>
  <c r="R55" i="20" a="1"/>
  <c r="R55" i="20" s="1"/>
  <c r="P52" i="20" a="1"/>
  <c r="P52" i="20" s="1"/>
  <c r="R48" i="20" a="1"/>
  <c r="R48" i="20" s="1"/>
  <c r="Q46" i="20" a="1"/>
  <c r="Q46" i="20" s="1"/>
  <c r="Q98" i="20" a="1"/>
  <c r="Q98" i="20" s="1"/>
  <c r="Q72" i="20" a="1"/>
  <c r="Q72" i="20" s="1"/>
  <c r="P67" i="20" a="1"/>
  <c r="P67" i="20" s="1"/>
  <c r="O63" i="20" a="1"/>
  <c r="O63" i="20" s="1"/>
  <c r="N60" i="20" a="1"/>
  <c r="N60" i="20" s="1"/>
  <c r="R57" i="20" a="1"/>
  <c r="R57" i="20" s="1"/>
  <c r="P53" i="20" a="1"/>
  <c r="P53" i="20" s="1"/>
  <c r="N49" i="20" a="1"/>
  <c r="N49" i="20" s="1"/>
  <c r="R43" i="20" a="1"/>
  <c r="R43" i="20" s="1"/>
  <c r="N38" i="20" a="1"/>
  <c r="N38" i="20" s="1"/>
  <c r="R34" i="20" a="1"/>
  <c r="R34" i="20" s="1"/>
  <c r="O31" i="20" a="1"/>
  <c r="O31" i="20" s="1"/>
  <c r="P28" i="20" a="1"/>
  <c r="P28" i="20" s="1"/>
  <c r="Q25" i="20" a="1"/>
  <c r="Q25" i="20" s="1"/>
  <c r="N22" i="20" a="1"/>
  <c r="N22" i="20" s="1"/>
  <c r="R18" i="20" a="1"/>
  <c r="R18" i="20" s="1"/>
  <c r="O95" i="20" a="1"/>
  <c r="O95" i="20" s="1"/>
  <c r="Q80" i="20" a="1"/>
  <c r="Q80" i="20" s="1"/>
  <c r="O72" i="20" a="1"/>
  <c r="O72" i="20" s="1"/>
  <c r="O67" i="20" a="1"/>
  <c r="O67" i="20" s="1"/>
  <c r="R62" i="20" a="1"/>
  <c r="R62" i="20" s="1"/>
  <c r="Q58" i="20" a="1"/>
  <c r="Q58" i="20" s="1"/>
  <c r="O54" i="20" a="1"/>
  <c r="O54" i="20" s="1"/>
  <c r="R50" i="20" a="1"/>
  <c r="R50" i="20" s="1"/>
  <c r="P46" i="20" a="1"/>
  <c r="P46" i="20" s="1"/>
  <c r="Q78" i="20" a="1"/>
  <c r="Q78" i="20" s="1"/>
  <c r="R66" i="20" a="1"/>
  <c r="R66" i="20" s="1"/>
  <c r="N54" i="20" a="1"/>
  <c r="N54" i="20" s="1"/>
  <c r="O45" i="20" a="1"/>
  <c r="O45" i="20" s="1"/>
  <c r="P37" i="20" a="1"/>
  <c r="P37" i="20" s="1"/>
  <c r="Q32" i="20" a="1"/>
  <c r="Q32" i="20" s="1"/>
  <c r="R28" i="20" a="1"/>
  <c r="R28" i="20" s="1"/>
  <c r="P76" i="20" a="1"/>
  <c r="P76" i="20" s="1"/>
  <c r="R65" i="20" a="1"/>
  <c r="R65" i="20" s="1"/>
  <c r="P57" i="20" a="1"/>
  <c r="P57" i="20" s="1"/>
  <c r="Q50" i="20" a="1"/>
  <c r="Q50" i="20" s="1"/>
  <c r="O38" i="20" a="1"/>
  <c r="O38" i="20" s="1"/>
  <c r="P34" i="20" a="1"/>
  <c r="P34" i="20" s="1"/>
  <c r="O70" i="20" a="1"/>
  <c r="O70" i="20" s="1"/>
  <c r="N56" i="20" a="1"/>
  <c r="N56" i="20" s="1"/>
  <c r="R32" i="20" a="1"/>
  <c r="R32" i="20" s="1"/>
  <c r="O26" i="20" a="1"/>
  <c r="O26" i="20" s="1"/>
  <c r="P22" i="20" a="1"/>
  <c r="P22" i="20" s="1"/>
  <c r="Q18" i="20" a="1"/>
  <c r="Q18" i="20" s="1"/>
  <c r="Q92" i="20" a="1"/>
  <c r="Q92" i="20" s="1"/>
  <c r="N80" i="20" a="1"/>
  <c r="N80" i="20" s="1"/>
  <c r="R89" i="20" a="1"/>
  <c r="R89" i="20" s="1"/>
  <c r="P87" i="20" a="1"/>
  <c r="P87" i="20" s="1"/>
  <c r="O87" i="20" a="1"/>
  <c r="O87" i="20" s="1"/>
  <c r="P72" i="20" a="1"/>
  <c r="P72" i="20" s="1"/>
  <c r="N91" i="20" a="1"/>
  <c r="N91" i="20" s="1"/>
  <c r="N71" i="20" a="1"/>
  <c r="N71" i="20" s="1"/>
  <c r="N66" i="20" a="1"/>
  <c r="N66" i="20" s="1"/>
  <c r="O57" i="20" a="1"/>
  <c r="O57" i="20" s="1"/>
  <c r="P51" i="20" a="1"/>
  <c r="P51" i="20" s="1"/>
  <c r="Q45" i="20" a="1"/>
  <c r="Q45" i="20" s="1"/>
  <c r="R40" i="20" a="1"/>
  <c r="R40" i="20" s="1"/>
  <c r="N69" i="20" a="1"/>
  <c r="N69" i="20" s="1"/>
  <c r="N61" i="20" a="1"/>
  <c r="N61" i="20" s="1"/>
  <c r="Q55" i="20" a="1"/>
  <c r="Q55" i="20" s="1"/>
  <c r="R45" i="20" a="1"/>
  <c r="R45" i="20" s="1"/>
  <c r="P36" i="20" a="1"/>
  <c r="P36" i="20" s="1"/>
  <c r="N30" i="20" a="1"/>
  <c r="N30" i="20" s="1"/>
  <c r="O23" i="20" a="1"/>
  <c r="O23" i="20" s="1"/>
  <c r="Q17" i="20" a="1"/>
  <c r="Q17" i="20" s="1"/>
  <c r="P75" i="20" a="1"/>
  <c r="P75" i="20" s="1"/>
  <c r="N64" i="20" a="1"/>
  <c r="N64" i="20" s="1"/>
  <c r="P56" i="20" a="1"/>
  <c r="P56" i="20" s="1"/>
  <c r="Q48" i="20" a="1"/>
  <c r="Q48" i="20" s="1"/>
  <c r="O41" i="20" a="1"/>
  <c r="O41" i="20" s="1"/>
  <c r="R64" i="20" a="1"/>
  <c r="R64" i="20" s="1"/>
  <c r="O43" i="20" a="1"/>
  <c r="O43" i="20" s="1"/>
  <c r="P31" i="20" a="1"/>
  <c r="P31" i="20" s="1"/>
  <c r="N75" i="20" a="1"/>
  <c r="N75" i="20" s="1"/>
  <c r="O55" i="20" a="1"/>
  <c r="O55" i="20" s="1"/>
  <c r="R36" i="20" a="1"/>
  <c r="R36" i="20" s="1"/>
  <c r="P64" i="20" a="1"/>
  <c r="P64" i="20" s="1"/>
  <c r="O39" i="20" a="1"/>
  <c r="O39" i="20" s="1"/>
  <c r="N25" i="20" a="1"/>
  <c r="N25" i="20" s="1"/>
  <c r="P17" i="20" a="1"/>
  <c r="P17" i="20" s="1"/>
  <c r="N57" i="20" a="1"/>
  <c r="N57" i="20" s="1"/>
  <c r="R38" i="20" a="1"/>
  <c r="R38" i="20" s="1"/>
  <c r="Q30" i="20" a="1"/>
  <c r="Q30" i="20" s="1"/>
  <c r="O22" i="20" a="1"/>
  <c r="O22" i="20" s="1"/>
  <c r="N16" i="20" a="1"/>
  <c r="N16" i="20" s="1"/>
  <c r="Q51" i="20" a="1"/>
  <c r="Q51" i="20" s="1"/>
  <c r="P38" i="20" a="1"/>
  <c r="P38" i="20" s="1"/>
  <c r="P30" i="20" a="1"/>
  <c r="P30" i="20" s="1"/>
  <c r="O24" i="20" a="1"/>
  <c r="O24" i="20" s="1"/>
  <c r="O18" i="20" a="1"/>
  <c r="O18" i="20" s="1"/>
  <c r="R72" i="20" a="1"/>
  <c r="R72" i="20" s="1"/>
  <c r="O48" i="20" a="1"/>
  <c r="O48" i="20" s="1"/>
  <c r="O29" i="20" a="1"/>
  <c r="O29" i="20" s="1"/>
  <c r="R23" i="20" a="1"/>
  <c r="R23" i="20" s="1"/>
  <c r="R17" i="20" a="1"/>
  <c r="R17" i="20" s="1"/>
  <c r="Q84" i="20" a="1"/>
  <c r="Q84" i="20" s="1"/>
  <c r="Q96" i="20" a="1"/>
  <c r="Q96" i="20" s="1"/>
  <c r="O77" i="20" a="1"/>
  <c r="O77" i="20" s="1"/>
  <c r="P78" i="20" a="1"/>
  <c r="P78" i="20" s="1"/>
  <c r="Q76" i="20" a="1"/>
  <c r="Q76" i="20" s="1"/>
  <c r="P62" i="20" a="1"/>
  <c r="P62" i="20" s="1"/>
  <c r="N55" i="20" a="1"/>
  <c r="N55" i="20" s="1"/>
  <c r="Q75" i="20" a="1"/>
  <c r="Q75" i="20" s="1"/>
  <c r="O65" i="20" a="1"/>
  <c r="O65" i="20" s="1"/>
  <c r="O51" i="20" a="1"/>
  <c r="O51" i="20" s="1"/>
  <c r="Q39" i="20" a="1"/>
  <c r="Q39" i="20" s="1"/>
  <c r="R26" i="20" a="1"/>
  <c r="R26" i="20" s="1"/>
  <c r="P20" i="20" a="1"/>
  <c r="P20" i="20" s="1"/>
  <c r="R70" i="20" a="1"/>
  <c r="R70" i="20" s="1"/>
  <c r="Q60" i="20" a="1"/>
  <c r="Q60" i="20" s="1"/>
  <c r="P44" i="20" a="1"/>
  <c r="P44" i="20" s="1"/>
  <c r="R51" i="20" a="1"/>
  <c r="R51" i="20" s="1"/>
  <c r="O36" i="20" a="1"/>
  <c r="O36" i="20" s="1"/>
  <c r="R63" i="20" a="1"/>
  <c r="R63" i="20" s="1"/>
  <c r="P48" i="20" a="1"/>
  <c r="P48" i="20" s="1"/>
  <c r="P97" i="20" a="1"/>
  <c r="P97" i="20" s="1"/>
  <c r="P49" i="20" a="1"/>
  <c r="P49" i="20" s="1"/>
  <c r="O21" i="20" a="1"/>
  <c r="O21" i="20" s="1"/>
  <c r="P65" i="20" a="1"/>
  <c r="P65" i="20" s="1"/>
  <c r="O34" i="20" a="1"/>
  <c r="O34" i="20" s="1"/>
  <c r="Q19" i="20" a="1"/>
  <c r="Q19" i="20" s="1"/>
  <c r="P66" i="20" a="1"/>
  <c r="P66" i="20" s="1"/>
  <c r="P33" i="20" a="1"/>
  <c r="P33" i="20" s="1"/>
  <c r="Q28" i="20" a="1"/>
  <c r="Q28" i="20" s="1"/>
  <c r="N93" i="20" a="1"/>
  <c r="N93" i="20" s="1"/>
  <c r="P63" i="20" a="1"/>
  <c r="P63" i="20" s="1"/>
  <c r="Q26" i="20" a="1"/>
  <c r="Q26" i="20" s="1"/>
  <c r="P21" i="20" a="1"/>
  <c r="P21" i="20" s="1"/>
  <c r="P91" i="20" a="1"/>
  <c r="P91" i="20" s="1"/>
  <c r="Q79" i="20" a="1"/>
  <c r="Q79" i="20" s="1"/>
  <c r="N89" i="20" a="1"/>
  <c r="N89" i="20" s="1"/>
  <c r="Q86" i="20" a="1"/>
  <c r="Q86" i="20" s="1"/>
  <c r="P86" i="20" a="1"/>
  <c r="P86" i="20" s="1"/>
  <c r="P71" i="20" a="1"/>
  <c r="P71" i="20" s="1"/>
  <c r="N85" i="20" a="1"/>
  <c r="N85" i="20" s="1"/>
  <c r="N70" i="20" a="1"/>
  <c r="N70" i="20" s="1"/>
  <c r="Q65" i="20" a="1"/>
  <c r="Q65" i="20" s="1"/>
  <c r="R56" i="20" a="1"/>
  <c r="R56" i="20" s="1"/>
  <c r="O50" i="20" a="1"/>
  <c r="O50" i="20" s="1"/>
  <c r="Q44" i="20" a="1"/>
  <c r="Q44" i="20" s="1"/>
  <c r="O94" i="20" a="1"/>
  <c r="O94" i="20" s="1"/>
  <c r="O66" i="20" a="1"/>
  <c r="O66" i="20" s="1"/>
  <c r="R59" i="20" a="1"/>
  <c r="R59" i="20" s="1"/>
  <c r="O52" i="20" a="1"/>
  <c r="O52" i="20" s="1"/>
  <c r="Q41" i="20" a="1"/>
  <c r="Q41" i="20" s="1"/>
  <c r="N34" i="20" a="1"/>
  <c r="N34" i="20" s="1"/>
  <c r="O27" i="20" a="1"/>
  <c r="O27" i="20" s="1"/>
  <c r="Q21" i="20" a="1"/>
  <c r="Q21" i="20" s="1"/>
  <c r="O83" i="20" a="1"/>
  <c r="O83" i="20" s="1"/>
  <c r="Q71" i="20" a="1"/>
  <c r="Q71" i="20" s="1"/>
  <c r="R61" i="20" a="1"/>
  <c r="R61" i="20" s="1"/>
  <c r="O53" i="20" a="1"/>
  <c r="O53" i="20" s="1"/>
  <c r="P45" i="20" a="1"/>
  <c r="P45" i="20" s="1"/>
  <c r="N92" i="20" a="1"/>
  <c r="N92" i="20" s="1"/>
  <c r="Q62" i="20" a="1"/>
  <c r="Q62" i="20" s="1"/>
  <c r="Q40" i="20" a="1"/>
  <c r="Q40" i="20" s="1"/>
  <c r="O30" i="20" a="1"/>
  <c r="O30" i="20" s="1"/>
  <c r="Q74" i="20" a="1"/>
  <c r="Q74" i="20" s="1"/>
  <c r="N53" i="20" a="1"/>
  <c r="N53" i="20" s="1"/>
  <c r="O40" i="20" a="1"/>
  <c r="O40" i="20" s="1"/>
  <c r="O33" i="20" a="1"/>
  <c r="O33" i="20" s="1"/>
  <c r="R53" i="20" a="1"/>
  <c r="R53" i="20" s="1"/>
  <c r="O37" i="20" a="1"/>
  <c r="O37" i="20" s="1"/>
  <c r="R24" i="20" a="1"/>
  <c r="R24" i="20" s="1"/>
  <c r="O16" i="20" a="1"/>
  <c r="O16" i="20" s="1"/>
  <c r="P50" i="20" a="1"/>
  <c r="P50" i="20" s="1"/>
  <c r="Q36" i="20" a="1"/>
  <c r="Q36" i="20" s="1"/>
  <c r="R29" i="20" a="1"/>
  <c r="R29" i="20" s="1"/>
  <c r="R20" i="20" a="1"/>
  <c r="R20" i="20" s="1"/>
  <c r="P69" i="20" a="1"/>
  <c r="P69" i="20" s="1"/>
  <c r="O47" i="20" a="1"/>
  <c r="O47" i="20" s="1"/>
  <c r="R35" i="20" a="1"/>
  <c r="R35" i="20" s="1"/>
  <c r="P29" i="20" a="1"/>
  <c r="P29" i="20" s="1"/>
  <c r="N23" i="20" a="1"/>
  <c r="N23" i="20" s="1"/>
  <c r="R16" i="20" a="1"/>
  <c r="R16" i="20" s="1"/>
  <c r="Q67" i="20" a="1"/>
  <c r="Q67" i="20" s="1"/>
  <c r="N44" i="20" a="1"/>
  <c r="N44" i="20" s="1"/>
  <c r="P27" i="20" a="1"/>
  <c r="P27" i="20" s="1"/>
  <c r="Q22" i="20" a="1"/>
  <c r="Q22" i="20" s="1"/>
  <c r="Q16" i="20" a="1"/>
  <c r="Q16" i="20" s="1"/>
  <c r="O97" i="20" a="1"/>
  <c r="O97" i="20" s="1"/>
  <c r="O85" i="20" a="1"/>
  <c r="O85" i="20" s="1"/>
  <c r="Q97" i="20" a="1"/>
  <c r="Q97" i="20" s="1"/>
  <c r="N68" i="20" a="1"/>
  <c r="N68" i="20" s="1"/>
  <c r="N48" i="20" a="1"/>
  <c r="N48" i="20" s="1"/>
  <c r="N59" i="20" a="1"/>
  <c r="N59" i="20" s="1"/>
  <c r="Q33" i="20" a="1"/>
  <c r="Q33" i="20" s="1"/>
  <c r="N82" i="20" a="1"/>
  <c r="N82" i="20" s="1"/>
  <c r="N52" i="20" a="1"/>
  <c r="N52" i="20" s="1"/>
  <c r="O71" i="20" a="1"/>
  <c r="O71" i="20" s="1"/>
  <c r="Q27" i="20" a="1"/>
  <c r="Q27" i="20" s="1"/>
  <c r="R39" i="20" a="1"/>
  <c r="R39" i="20" s="1"/>
  <c r="R31" i="20" a="1"/>
  <c r="R31" i="20" s="1"/>
  <c r="N46" i="20" a="1"/>
  <c r="N46" i="20" s="1"/>
  <c r="Q24" i="20" a="1"/>
  <c r="Q24" i="20" s="1"/>
  <c r="N41" i="20" a="1"/>
  <c r="N41" i="20" s="1"/>
  <c r="Q20" i="20" a="1"/>
  <c r="Q20" i="20" s="1"/>
  <c r="P35" i="20" a="1"/>
  <c r="P35" i="20" s="1"/>
  <c r="P84" i="20" a="1"/>
  <c r="P84" i="20" s="1"/>
  <c r="R75" i="20" a="1"/>
  <c r="R75" i="20" s="1"/>
  <c r="R47" i="20" a="1"/>
  <c r="R47" i="20" s="1"/>
  <c r="N62" i="20" a="1"/>
  <c r="N62" i="20" s="1"/>
  <c r="R30" i="20" a="1"/>
  <c r="R30" i="20" s="1"/>
  <c r="N65" i="20" a="1"/>
  <c r="N65" i="20" s="1"/>
  <c r="Q70" i="20" a="1"/>
  <c r="Q70" i="20" s="1"/>
  <c r="Q61" i="20" a="1"/>
  <c r="Q61" i="20" s="1"/>
  <c r="Q68" i="20" a="1"/>
  <c r="Q68" i="20" s="1"/>
  <c r="O61" i="20" a="1"/>
  <c r="O61" i="20" s="1"/>
  <c r="P18" i="20" a="1"/>
  <c r="P18" i="20" s="1"/>
  <c r="P25" i="20" a="1"/>
  <c r="P25" i="20" s="1"/>
  <c r="N33" i="20" a="1"/>
  <c r="N33" i="20" s="1"/>
  <c r="P41" i="20" a="1"/>
  <c r="P41" i="20" s="1"/>
  <c r="R46" i="20" a="1"/>
  <c r="R46" i="20" s="1"/>
  <c r="N18" i="20" a="1"/>
  <c r="N18" i="20" s="1"/>
  <c r="R49" i="20" a="1"/>
  <c r="R49" i="20" s="1"/>
  <c r="N35" i="20" a="1"/>
  <c r="N35" i="20" s="1"/>
  <c r="N28" i="20" a="1"/>
  <c r="N28" i="20" s="1"/>
  <c r="Q31" i="20" a="1"/>
  <c r="Q31" i="20" s="1"/>
  <c r="P40" i="20" a="1"/>
  <c r="P40" i="20" s="1"/>
  <c r="N76" i="20" a="1"/>
  <c r="N76" i="20" s="1"/>
  <c r="N19" i="20" a="1"/>
  <c r="N19" i="20" s="1"/>
  <c r="N96" i="20" a="1"/>
  <c r="N96" i="20" s="1"/>
  <c r="P95" i="20" a="1"/>
  <c r="P95" i="20" s="1"/>
  <c r="Q54" i="20" a="1"/>
  <c r="Q54" i="20" s="1"/>
  <c r="R71" i="20" a="1"/>
  <c r="R71" i="20" s="1"/>
  <c r="Q37" i="20" a="1"/>
  <c r="Q37" i="20" s="1"/>
  <c r="R79" i="20" a="1"/>
  <c r="R79" i="20" s="1"/>
  <c r="P26" i="20" a="1"/>
  <c r="P26" i="20" s="1"/>
  <c r="N37" i="20" a="1"/>
  <c r="N37" i="20" s="1"/>
  <c r="N20" i="20" a="1"/>
  <c r="N20" i="20" s="1"/>
  <c r="P23" i="20" a="1"/>
  <c r="P23" i="20" s="1"/>
  <c r="N32" i="20" a="1"/>
  <c r="N32" i="20" s="1"/>
  <c r="Q52" i="20" a="1"/>
  <c r="Q52" i="20" s="1"/>
  <c r="R96" i="20" a="1"/>
  <c r="R96" i="20" s="1"/>
  <c r="O76" i="20" a="1"/>
  <c r="O76" i="20" s="1"/>
  <c r="R67" i="20" a="1"/>
  <c r="R67" i="20" s="1"/>
  <c r="Q56" i="20" a="1"/>
  <c r="Q56" i="20" s="1"/>
  <c r="P24" i="20" a="1"/>
  <c r="P24" i="20" s="1"/>
  <c r="Q57" i="20" a="1"/>
  <c r="Q57" i="20" s="1"/>
  <c r="Q49" i="20" a="1"/>
  <c r="Q49" i="20" s="1"/>
  <c r="O46" i="20" a="1"/>
  <c r="O46" i="20" s="1"/>
  <c r="N58" i="20" a="1"/>
  <c r="N58" i="20" s="1"/>
  <c r="P19" i="20" a="1"/>
  <c r="P19" i="20" s="1"/>
  <c r="O25" i="20" a="1"/>
  <c r="O25" i="20" s="1"/>
  <c r="R83" i="20" a="1"/>
  <c r="R83" i="20" s="1"/>
  <c r="Q77" i="20" a="1"/>
  <c r="Q77" i="20" s="1"/>
  <c r="P61" i="20" a="1"/>
  <c r="P61" i="20" s="1"/>
  <c r="K96" i="20" a="1"/>
  <c r="K96" i="20" s="1"/>
  <c r="I93" i="20" a="1"/>
  <c r="I93" i="20" s="1"/>
  <c r="I91" i="20" a="1"/>
  <c r="I91" i="20" s="1"/>
  <c r="K87" i="20" a="1"/>
  <c r="K87" i="20" s="1"/>
  <c r="J84" i="20" a="1"/>
  <c r="J84" i="20" s="1"/>
  <c r="K78" i="20" a="1"/>
  <c r="K78" i="20" s="1"/>
  <c r="M95" i="20" a="1"/>
  <c r="M95" i="20" s="1"/>
  <c r="L93" i="20" a="1"/>
  <c r="L93" i="20" s="1"/>
  <c r="J88" i="20" a="1"/>
  <c r="J88" i="20" s="1"/>
  <c r="L84" i="20" a="1"/>
  <c r="L84" i="20" s="1"/>
  <c r="M97" i="20" a="1"/>
  <c r="M97" i="20" s="1"/>
  <c r="K93" i="20" a="1"/>
  <c r="K93" i="20" s="1"/>
  <c r="I88" i="20" a="1"/>
  <c r="I88" i="20" s="1"/>
  <c r="L83" i="20" a="1"/>
  <c r="L83" i="20" s="1"/>
  <c r="K79" i="20" a="1"/>
  <c r="K79" i="20" s="1"/>
  <c r="M98" i="20" a="1"/>
  <c r="M98" i="20" s="1"/>
  <c r="K94" i="20" a="1"/>
  <c r="K94" i="20" s="1"/>
  <c r="I90" i="20" a="1"/>
  <c r="I90" i="20" s="1"/>
  <c r="K84" i="20" a="1"/>
  <c r="K84" i="20" s="1"/>
  <c r="I80" i="20" a="1"/>
  <c r="I80" i="20" s="1"/>
  <c r="L75" i="20" a="1"/>
  <c r="L75" i="20" s="1"/>
  <c r="L72" i="20" a="1"/>
  <c r="L72" i="20" s="1"/>
  <c r="K69" i="20" a="1"/>
  <c r="K69" i="20" s="1"/>
  <c r="I82" i="20" a="1"/>
  <c r="I82" i="20" s="1"/>
  <c r="I77" i="20" a="1"/>
  <c r="I77" i="20" s="1"/>
  <c r="J73" i="20" a="1"/>
  <c r="J73" i="20" s="1"/>
  <c r="M69" i="20" a="1"/>
  <c r="M69" i="20" s="1"/>
  <c r="J66" i="20" a="1"/>
  <c r="J66" i="20" s="1"/>
  <c r="I64" i="20" a="1"/>
  <c r="I64" i="20" s="1"/>
  <c r="I62" i="20" a="1"/>
  <c r="I62" i="20" s="1"/>
  <c r="K58" i="20" a="1"/>
  <c r="K58" i="20" s="1"/>
  <c r="J54" i="20" a="1"/>
  <c r="J54" i="20" s="1"/>
  <c r="I52" i="20" a="1"/>
  <c r="I52" i="20" s="1"/>
  <c r="J48" i="20" a="1"/>
  <c r="J48" i="20" s="1"/>
  <c r="M45" i="20" a="1"/>
  <c r="M45" i="20" s="1"/>
  <c r="M43" i="20" a="1"/>
  <c r="M43" i="20" s="1"/>
  <c r="M41" i="20" a="1"/>
  <c r="M41" i="20" s="1"/>
  <c r="M86" i="20" a="1"/>
  <c r="M86" i="20" s="1"/>
  <c r="K75" i="20" a="1"/>
  <c r="K75" i="20" s="1"/>
  <c r="K68" i="20" a="1"/>
  <c r="K68" i="20" s="1"/>
  <c r="J64" i="20" a="1"/>
  <c r="J64" i="20" s="1"/>
  <c r="I60" i="20" a="1"/>
  <c r="I60" i="20" s="1"/>
  <c r="M56" i="20" a="1"/>
  <c r="M56" i="20" s="1"/>
  <c r="K52" i="20" a="1"/>
  <c r="K52" i="20" s="1"/>
  <c r="M47" i="20" a="1"/>
  <c r="M47" i="20" s="1"/>
  <c r="L43" i="20" a="1"/>
  <c r="L43" i="20" s="1"/>
  <c r="I40" i="20" a="1"/>
  <c r="I40" i="20" s="1"/>
  <c r="I37" i="20" a="1"/>
  <c r="I37" i="20" s="1"/>
  <c r="M33" i="20" a="1"/>
  <c r="M33" i="20" s="1"/>
  <c r="J30" i="20" a="1"/>
  <c r="J30" i="20" s="1"/>
  <c r="K27" i="20" a="1"/>
  <c r="K27" i="20" s="1"/>
  <c r="L24" i="20" a="1"/>
  <c r="L24" i="20" s="1"/>
  <c r="I21" i="20" a="1"/>
  <c r="I21" i="20" s="1"/>
  <c r="M17" i="20" a="1"/>
  <c r="M17" i="20" s="1"/>
  <c r="M91" i="20" a="1"/>
  <c r="M91" i="20" s="1"/>
  <c r="J75" i="20" a="1"/>
  <c r="J75" i="20" s="1"/>
  <c r="L69" i="20" a="1"/>
  <c r="L69" i="20" s="1"/>
  <c r="M62" i="20" a="1"/>
  <c r="M62" i="20" s="1"/>
  <c r="L58" i="20" a="1"/>
  <c r="L58" i="20" s="1"/>
  <c r="K54" i="20" a="1"/>
  <c r="K54" i="20" s="1"/>
  <c r="M50" i="20" a="1"/>
  <c r="M50" i="20" s="1"/>
  <c r="L47" i="20" a="1"/>
  <c r="L47" i="20" s="1"/>
  <c r="K43" i="20" a="1"/>
  <c r="K43" i="20" s="1"/>
  <c r="M80" i="20" a="1"/>
  <c r="M80" i="20" s="1"/>
  <c r="M72" i="20" a="1"/>
  <c r="M72" i="20" s="1"/>
  <c r="K61" i="20" a="1"/>
  <c r="K61" i="20" s="1"/>
  <c r="M52" i="20" a="1"/>
  <c r="M52" i="20" s="1"/>
  <c r="J44" i="20" a="1"/>
  <c r="J44" i="20" s="1"/>
  <c r="K39" i="20" a="1"/>
  <c r="K39" i="20" s="1"/>
  <c r="I35" i="20" a="1"/>
  <c r="I35" i="20" s="1"/>
  <c r="J31" i="20" a="1"/>
  <c r="J31" i="20" s="1"/>
  <c r="L88" i="20" a="1"/>
  <c r="L88" i="20" s="1"/>
  <c r="J69" i="20" a="1"/>
  <c r="J69" i="20" s="1"/>
  <c r="K62" i="20" a="1"/>
  <c r="K62" i="20" s="1"/>
  <c r="I54" i="20" a="1"/>
  <c r="I54" i="20" s="1"/>
  <c r="J45" i="20" a="1"/>
  <c r="J45" i="20" s="1"/>
  <c r="M36" i="20" a="1"/>
  <c r="M36" i="20" s="1"/>
  <c r="K72" i="20" a="1"/>
  <c r="K72" i="20" s="1"/>
  <c r="I48" i="20" a="1"/>
  <c r="I48" i="20" s="1"/>
  <c r="M35" i="20" a="1"/>
  <c r="M35" i="20" s="1"/>
  <c r="L30" i="20" a="1"/>
  <c r="L30" i="20" s="1"/>
  <c r="L23" i="20" a="1"/>
  <c r="L23" i="20" s="1"/>
  <c r="M19" i="20" a="1"/>
  <c r="M19" i="20" s="1"/>
  <c r="I96" i="20" a="1"/>
  <c r="I96" i="20" s="1"/>
  <c r="L68" i="20" a="1"/>
  <c r="L68" i="20" s="1"/>
  <c r="J95" i="20" a="1"/>
  <c r="J95" i="20" s="1"/>
  <c r="M92" i="20" a="1"/>
  <c r="M92" i="20" s="1"/>
  <c r="L90" i="20" a="1"/>
  <c r="L90" i="20" s="1"/>
  <c r="L86" i="20" a="1"/>
  <c r="L86" i="20" s="1"/>
  <c r="K82" i="20" a="1"/>
  <c r="K82" i="20" s="1"/>
  <c r="K98" i="20" a="1"/>
  <c r="K98" i="20" s="1"/>
  <c r="I95" i="20" a="1"/>
  <c r="I95" i="20" s="1"/>
  <c r="L92" i="20" a="1"/>
  <c r="L92" i="20" s="1"/>
  <c r="J87" i="20" a="1"/>
  <c r="J87" i="20" s="1"/>
  <c r="I84" i="20" a="1"/>
  <c r="I84" i="20" s="1"/>
  <c r="M96" i="20" a="1"/>
  <c r="M96" i="20" s="1"/>
  <c r="K92" i="20" a="1"/>
  <c r="K92" i="20" s="1"/>
  <c r="I87" i="20" a="1"/>
  <c r="I87" i="20" s="1"/>
  <c r="L82" i="20" a="1"/>
  <c r="L82" i="20" s="1"/>
  <c r="L78" i="20" a="1"/>
  <c r="L78" i="20" s="1"/>
  <c r="L97" i="20" a="1"/>
  <c r="L97" i="20" s="1"/>
  <c r="J93" i="20" a="1"/>
  <c r="J93" i="20" s="1"/>
  <c r="I89" i="20" a="1"/>
  <c r="I89" i="20" s="1"/>
  <c r="K83" i="20" a="1"/>
  <c r="K83" i="20" s="1"/>
  <c r="J78" i="20" a="1"/>
  <c r="J78" i="20" s="1"/>
  <c r="I74" i="20" a="1"/>
  <c r="I74" i="20" s="1"/>
  <c r="I72" i="20" a="1"/>
  <c r="I72" i="20" s="1"/>
  <c r="M89" i="20" a="1"/>
  <c r="M89" i="20" s="1"/>
  <c r="M81" i="20" a="1"/>
  <c r="M81" i="20" s="1"/>
  <c r="J76" i="20" a="1"/>
  <c r="J76" i="20" s="1"/>
  <c r="J72" i="20" a="1"/>
  <c r="J72" i="20" s="1"/>
  <c r="I69" i="20" a="1"/>
  <c r="I69" i="20" s="1"/>
  <c r="M65" i="20" a="1"/>
  <c r="M65" i="20" s="1"/>
  <c r="M63" i="20" a="1"/>
  <c r="M63" i="20" s="1"/>
  <c r="L61" i="20" a="1"/>
  <c r="L61" i="20" s="1"/>
  <c r="K57" i="20" a="1"/>
  <c r="K57" i="20" s="1"/>
  <c r="M53" i="20" a="1"/>
  <c r="M53" i="20" s="1"/>
  <c r="L51" i="20" a="1"/>
  <c r="L51" i="20" s="1"/>
  <c r="J47" i="20" a="1"/>
  <c r="J47" i="20" s="1"/>
  <c r="I45" i="20" a="1"/>
  <c r="I45" i="20" s="1"/>
  <c r="I43" i="20" a="1"/>
  <c r="I43" i="20" s="1"/>
  <c r="J41" i="20" a="1"/>
  <c r="J41" i="20" s="1"/>
  <c r="I79" i="20" a="1"/>
  <c r="I79" i="20" s="1"/>
  <c r="M74" i="20" a="1"/>
  <c r="M74" i="20" s="1"/>
  <c r="K67" i="20" a="1"/>
  <c r="K67" i="20" s="1"/>
  <c r="J63" i="20" a="1"/>
  <c r="J63" i="20" s="1"/>
  <c r="I59" i="20" a="1"/>
  <c r="I59" i="20" s="1"/>
  <c r="L55" i="20" a="1"/>
  <c r="L55" i="20" s="1"/>
  <c r="J51" i="20" a="1"/>
  <c r="J51" i="20" s="1"/>
  <c r="L46" i="20" a="1"/>
  <c r="L46" i="20" s="1"/>
  <c r="M39" i="20" a="1"/>
  <c r="M39" i="20" s="1"/>
  <c r="L36" i="20" a="1"/>
  <c r="L36" i="20" s="1"/>
  <c r="I33" i="20" a="1"/>
  <c r="I33" i="20" s="1"/>
  <c r="M29" i="20" a="1"/>
  <c r="M29" i="20" s="1"/>
  <c r="J26" i="20" a="1"/>
  <c r="J26" i="20" s="1"/>
  <c r="K23" i="20" a="1"/>
  <c r="K23" i="20" s="1"/>
  <c r="L20" i="20" a="1"/>
  <c r="L20" i="20" s="1"/>
  <c r="I17" i="20" a="1"/>
  <c r="I17" i="20" s="1"/>
  <c r="L87" i="20" a="1"/>
  <c r="L87" i="20" s="1"/>
  <c r="L74" i="20" a="1"/>
  <c r="L74" i="20" s="1"/>
  <c r="I68" i="20" a="1"/>
  <c r="I68" i="20" s="1"/>
  <c r="M61" i="20" a="1"/>
  <c r="M61" i="20" s="1"/>
  <c r="L57" i="20" a="1"/>
  <c r="L57" i="20" s="1"/>
  <c r="J53" i="20" a="1"/>
  <c r="J53" i="20" s="1"/>
  <c r="I50" i="20" a="1"/>
  <c r="I50" i="20" s="1"/>
  <c r="K46" i="20" a="1"/>
  <c r="K46" i="20" s="1"/>
  <c r="L77" i="20" a="1"/>
  <c r="L77" i="20" s="1"/>
  <c r="M67" i="20" a="1"/>
  <c r="M67" i="20" s="1"/>
  <c r="K59" i="20" a="1"/>
  <c r="K59" i="20" s="1"/>
  <c r="L50" i="20" a="1"/>
  <c r="L50" i="20" s="1"/>
  <c r="L38" i="20" a="1"/>
  <c r="L38" i="20" s="1"/>
  <c r="M34" i="20" a="1"/>
  <c r="M34" i="20" s="1"/>
  <c r="I30" i="20" a="1"/>
  <c r="I30" i="20" s="1"/>
  <c r="I83" i="20" a="1"/>
  <c r="I83" i="20" s="1"/>
  <c r="M68" i="20" a="1"/>
  <c r="M68" i="20" s="1"/>
  <c r="K60" i="20" a="1"/>
  <c r="K60" i="20" s="1"/>
  <c r="J94" i="20" a="1"/>
  <c r="J94" i="20" s="1"/>
  <c r="K89" i="20" a="1"/>
  <c r="K89" i="20" s="1"/>
  <c r="J80" i="20" a="1"/>
  <c r="J80" i="20" s="1"/>
  <c r="M94" i="20" a="1"/>
  <c r="M94" i="20" s="1"/>
  <c r="K86" i="20" a="1"/>
  <c r="K86" i="20" s="1"/>
  <c r="L95" i="20" a="1"/>
  <c r="L95" i="20" s="1"/>
  <c r="J86" i="20" a="1"/>
  <c r="J86" i="20" s="1"/>
  <c r="K77" i="20" a="1"/>
  <c r="K77" i="20" s="1"/>
  <c r="J92" i="20" a="1"/>
  <c r="J92" i="20" s="1"/>
  <c r="J82" i="20" a="1"/>
  <c r="J82" i="20" s="1"/>
  <c r="M73" i="20" a="1"/>
  <c r="M73" i="20" s="1"/>
  <c r="M88" i="20" a="1"/>
  <c r="M88" i="20" s="1"/>
  <c r="I75" i="20" a="1"/>
  <c r="I75" i="20" s="1"/>
  <c r="J68" i="20" a="1"/>
  <c r="J68" i="20" s="1"/>
  <c r="I63" i="20" a="1"/>
  <c r="I63" i="20" s="1"/>
  <c r="K56" i="20" a="1"/>
  <c r="K56" i="20" s="1"/>
  <c r="K50" i="20" a="1"/>
  <c r="K50" i="20" s="1"/>
  <c r="M44" i="20" a="1"/>
  <c r="M44" i="20" s="1"/>
  <c r="I97" i="20" a="1"/>
  <c r="I97" i="20" s="1"/>
  <c r="K71" i="20" a="1"/>
  <c r="K71" i="20" s="1"/>
  <c r="J62" i="20" a="1"/>
  <c r="J62" i="20" s="1"/>
  <c r="L54" i="20" a="1"/>
  <c r="L54" i="20" s="1"/>
  <c r="L45" i="20" a="1"/>
  <c r="L45" i="20" s="1"/>
  <c r="M40" i="20" a="1"/>
  <c r="M40" i="20" s="1"/>
  <c r="J34" i="20" a="1"/>
  <c r="J34" i="20" s="1"/>
  <c r="L28" i="20" a="1"/>
  <c r="L28" i="20" s="1"/>
  <c r="M21" i="20" a="1"/>
  <c r="M21" i="20" s="1"/>
  <c r="J98" i="20" a="1"/>
  <c r="J98" i="20" s="1"/>
  <c r="K70" i="20" a="1"/>
  <c r="K70" i="20" s="1"/>
  <c r="M59" i="20" a="1"/>
  <c r="M59" i="20" s="1"/>
  <c r="I51" i="20" a="1"/>
  <c r="I51" i="20" s="1"/>
  <c r="K44" i="20" a="1"/>
  <c r="K44" i="20" s="1"/>
  <c r="K74" i="20" a="1"/>
  <c r="K74" i="20" s="1"/>
  <c r="J57" i="20" a="1"/>
  <c r="J57" i="20" s="1"/>
  <c r="J36" i="20" a="1"/>
  <c r="J36" i="20" s="1"/>
  <c r="L27" i="20" a="1"/>
  <c r="L27" i="20" s="1"/>
  <c r="L64" i="20" a="1"/>
  <c r="L64" i="20" s="1"/>
  <c r="L49" i="20" a="1"/>
  <c r="L49" i="20" s="1"/>
  <c r="I38" i="20" a="1"/>
  <c r="I38" i="20" s="1"/>
  <c r="L67" i="20" a="1"/>
  <c r="L67" i="20" s="1"/>
  <c r="K38" i="20" a="1"/>
  <c r="K38" i="20" s="1"/>
  <c r="L31" i="20" a="1"/>
  <c r="L31" i="20" s="1"/>
  <c r="K22" i="20" a="1"/>
  <c r="K22" i="20" s="1"/>
  <c r="K17" i="20" a="1"/>
  <c r="K17" i="20" s="1"/>
  <c r="M75" i="20" a="1"/>
  <c r="M75" i="20" s="1"/>
  <c r="L53" i="20" a="1"/>
  <c r="L53" i="20" s="1"/>
  <c r="J35" i="20" a="1"/>
  <c r="J35" i="20" s="1"/>
  <c r="K29" i="20" a="1"/>
  <c r="K29" i="20" s="1"/>
  <c r="L25" i="20" a="1"/>
  <c r="L25" i="20" s="1"/>
  <c r="M20" i="20" a="1"/>
  <c r="M20" i="20" s="1"/>
  <c r="I16" i="20" a="1"/>
  <c r="I16" i="20" s="1"/>
  <c r="M71" i="20" a="1"/>
  <c r="M71" i="20" s="1"/>
  <c r="M54" i="20" a="1"/>
  <c r="M54" i="20" s="1"/>
  <c r="L34" i="20" a="1"/>
  <c r="L34" i="20" s="1"/>
  <c r="L26" i="20" a="1"/>
  <c r="L26" i="20" s="1"/>
  <c r="M22" i="20" a="1"/>
  <c r="M22" i="20" s="1"/>
  <c r="I18" i="20" a="1"/>
  <c r="I18" i="20" s="1"/>
  <c r="I58" i="20" a="1"/>
  <c r="I58" i="20" s="1"/>
  <c r="K41" i="20" a="1"/>
  <c r="K41" i="20" s="1"/>
  <c r="I34" i="20" a="1"/>
  <c r="I34" i="20" s="1"/>
  <c r="I28" i="20" a="1"/>
  <c r="I28" i="20" s="1"/>
  <c r="I24" i="20" a="1"/>
  <c r="I24" i="20" s="1"/>
  <c r="J20" i="20" a="1"/>
  <c r="J20" i="20" s="1"/>
  <c r="K16" i="20" a="1"/>
  <c r="K16" i="20" s="1"/>
  <c r="M93" i="20" a="1"/>
  <c r="M93" i="20" s="1"/>
  <c r="K88" i="20" a="1"/>
  <c r="K88" i="20" s="1"/>
  <c r="J79" i="20" a="1"/>
  <c r="J79" i="20" s="1"/>
  <c r="I94" i="20" a="1"/>
  <c r="I94" i="20" s="1"/>
  <c r="L85" i="20" a="1"/>
  <c r="L85" i="20" s="1"/>
  <c r="L94" i="20" a="1"/>
  <c r="L94" i="20" s="1"/>
  <c r="K85" i="20" a="1"/>
  <c r="K85" i="20" s="1"/>
  <c r="L76" i="20" a="1"/>
  <c r="L76" i="20" s="1"/>
  <c r="J91" i="20" a="1"/>
  <c r="J91" i="20" s="1"/>
  <c r="J81" i="20" a="1"/>
  <c r="J81" i="20" s="1"/>
  <c r="I73" i="20" a="1"/>
  <c r="I73" i="20" s="1"/>
  <c r="M87" i="20" a="1"/>
  <c r="M87" i="20" s="1"/>
  <c r="J74" i="20" a="1"/>
  <c r="J74" i="20" s="1"/>
  <c r="J67" i="20" a="1"/>
  <c r="J67" i="20" s="1"/>
  <c r="L62" i="20" a="1"/>
  <c r="L62" i="20" s="1"/>
  <c r="J55" i="20" a="1"/>
  <c r="J55" i="20" s="1"/>
  <c r="K49" i="20" a="1"/>
  <c r="K49" i="20" s="1"/>
  <c r="I44" i="20" a="1"/>
  <c r="I44" i="20" s="1"/>
  <c r="M90" i="20" a="1"/>
  <c r="M90" i="20" s="1"/>
  <c r="M70" i="20" a="1"/>
  <c r="M70" i="20" s="1"/>
  <c r="I61" i="20" a="1"/>
  <c r="I61" i="20" s="1"/>
  <c r="K53" i="20" a="1"/>
  <c r="K53" i="20" s="1"/>
  <c r="L44" i="20" a="1"/>
  <c r="L44" i="20" s="1"/>
  <c r="J38" i="20" a="1"/>
  <c r="J38" i="20" s="1"/>
  <c r="L32" i="20" a="1"/>
  <c r="L32" i="20" s="1"/>
  <c r="M25" i="20" a="1"/>
  <c r="M25" i="20" s="1"/>
  <c r="K19" i="20" a="1"/>
  <c r="K19" i="20" s="1"/>
  <c r="M77" i="20" a="1"/>
  <c r="M77" i="20" s="1"/>
  <c r="I67" i="20" a="1"/>
  <c r="I67" i="20" s="1"/>
  <c r="L56" i="20" a="1"/>
  <c r="L56" i="20" s="1"/>
  <c r="M49" i="20" a="1"/>
  <c r="M49" i="20" s="1"/>
  <c r="L73" i="20" a="1"/>
  <c r="L73" i="20" s="1"/>
  <c r="I55" i="20" a="1"/>
  <c r="I55" i="20" s="1"/>
  <c r="I41" i="20" a="1"/>
  <c r="I41" i="20" s="1"/>
  <c r="L33" i="20" a="1"/>
  <c r="L33" i="20" s="1"/>
  <c r="L81" i="20" a="1"/>
  <c r="L81" i="20" s="1"/>
  <c r="J58" i="20" a="1"/>
  <c r="J58" i="20" s="1"/>
  <c r="K47" i="20" a="1"/>
  <c r="K47" i="20" s="1"/>
  <c r="L35" i="20" a="1"/>
  <c r="L35" i="20" s="1"/>
  <c r="K63" i="20" a="1"/>
  <c r="K63" i="20" s="1"/>
  <c r="I36" i="20" a="1"/>
  <c r="I36" i="20" s="1"/>
  <c r="L29" i="20" a="1"/>
  <c r="L29" i="20" s="1"/>
  <c r="J21" i="20" a="1"/>
  <c r="J21" i="20" s="1"/>
  <c r="J16" i="20" a="1"/>
  <c r="J16" i="20" s="1"/>
  <c r="K64" i="20" a="1"/>
  <c r="K64" i="20" s="1"/>
  <c r="J49" i="20" a="1"/>
  <c r="J49" i="20" s="1"/>
  <c r="I32" i="20" a="1"/>
  <c r="I32" i="20" s="1"/>
  <c r="K28" i="20" a="1"/>
  <c r="K28" i="20" s="1"/>
  <c r="K24" i="20" a="1"/>
  <c r="K24" i="20" s="1"/>
  <c r="L19" i="20" a="1"/>
  <c r="L19" i="20" s="1"/>
  <c r="L89" i="20" a="1"/>
  <c r="L89" i="20" s="1"/>
  <c r="K65" i="20" a="1"/>
  <c r="K65" i="20" s="1"/>
  <c r="J50" i="20" a="1"/>
  <c r="J50" i="20" s="1"/>
  <c r="J29" i="20" a="1"/>
  <c r="J29" i="20" s="1"/>
  <c r="K25" i="20" a="1"/>
  <c r="K25" i="20" s="1"/>
  <c r="L21" i="20" a="1"/>
  <c r="L21" i="20" s="1"/>
  <c r="M16" i="20" a="1"/>
  <c r="M16" i="20" s="1"/>
  <c r="M55" i="20" a="1"/>
  <c r="M55" i="20" s="1"/>
  <c r="L40" i="20" a="1"/>
  <c r="L40" i="20" s="1"/>
  <c r="M32" i="20" a="1"/>
  <c r="M32" i="20" s="1"/>
  <c r="I27" i="20" a="1"/>
  <c r="I27" i="20" s="1"/>
  <c r="M23" i="20" a="1"/>
  <c r="M23" i="20" s="1"/>
  <c r="I19" i="20" a="1"/>
  <c r="I19" i="20" s="1"/>
  <c r="I92" i="20" a="1"/>
  <c r="I92" i="20" s="1"/>
  <c r="J97" i="20" a="1"/>
  <c r="J97" i="20" s="1"/>
  <c r="M83" i="20" a="1"/>
  <c r="M83" i="20" s="1"/>
  <c r="K81" i="20" a="1"/>
  <c r="K81" i="20" s="1"/>
  <c r="I86" i="20" a="1"/>
  <c r="I86" i="20" s="1"/>
  <c r="L71" i="20" a="1"/>
  <c r="L71" i="20" s="1"/>
  <c r="I71" i="20" a="1"/>
  <c r="I71" i="20" s="1"/>
  <c r="L60" i="20" a="1"/>
  <c r="L60" i="20" s="1"/>
  <c r="M46" i="20" a="1"/>
  <c r="M46" i="20" s="1"/>
  <c r="M78" i="20" a="1"/>
  <c r="M78" i="20" s="1"/>
  <c r="M58" i="20" a="1"/>
  <c r="M58" i="20" s="1"/>
  <c r="K31" i="20" a="1"/>
  <c r="K31" i="20" s="1"/>
  <c r="J18" i="20" a="1"/>
  <c r="J18" i="20" s="1"/>
  <c r="I66" i="20" a="1"/>
  <c r="I66" i="20" s="1"/>
  <c r="L48" i="20" a="1"/>
  <c r="L48" i="20" s="1"/>
  <c r="M82" i="20" a="1"/>
  <c r="M82" i="20" s="1"/>
  <c r="J46" i="20" a="1"/>
  <c r="J46" i="20" s="1"/>
  <c r="K32" i="20" a="1"/>
  <c r="K32" i="20" s="1"/>
  <c r="J56" i="20" a="1"/>
  <c r="J56" i="20" s="1"/>
  <c r="K34" i="20" a="1"/>
  <c r="K34" i="20" s="1"/>
  <c r="K33" i="20" a="1"/>
  <c r="K33" i="20" s="1"/>
  <c r="I20" i="20" a="1"/>
  <c r="I20" i="20" s="1"/>
  <c r="J60" i="20" a="1"/>
  <c r="J60" i="20" s="1"/>
  <c r="I31" i="20" a="1"/>
  <c r="I31" i="20" s="1"/>
  <c r="J23" i="20" a="1"/>
  <c r="J23" i="20" s="1"/>
  <c r="L80" i="20" a="1"/>
  <c r="L80" i="20" s="1"/>
  <c r="J39" i="20" a="1"/>
  <c r="J39" i="20" s="1"/>
  <c r="J24" i="20" a="1"/>
  <c r="J24" i="20" s="1"/>
  <c r="L79" i="20" a="1"/>
  <c r="L79" i="20" s="1"/>
  <c r="M38" i="20" a="1"/>
  <c r="M38" i="20" s="1"/>
  <c r="K26" i="20" a="1"/>
  <c r="K26" i="20" s="1"/>
  <c r="M18" i="20" a="1"/>
  <c r="M18" i="20" s="1"/>
  <c r="L91" i="20" a="1"/>
  <c r="L91" i="20" s="1"/>
  <c r="J96" i="20" a="1"/>
  <c r="J96" i="20" s="1"/>
  <c r="J83" i="20" a="1"/>
  <c r="J83" i="20" s="1"/>
  <c r="K80" i="20" a="1"/>
  <c r="K80" i="20" s="1"/>
  <c r="J85" i="20" a="1"/>
  <c r="J85" i="20" s="1"/>
  <c r="L70" i="20" a="1"/>
  <c r="L70" i="20" s="1"/>
  <c r="I70" i="20" a="1"/>
  <c r="I70" i="20" s="1"/>
  <c r="L59" i="20" a="1"/>
  <c r="L59" i="20" s="1"/>
  <c r="I46" i="20" a="1"/>
  <c r="I46" i="20" s="1"/>
  <c r="M76" i="20" a="1"/>
  <c r="M76" i="20" s="1"/>
  <c r="M57" i="20" a="1"/>
  <c r="M57" i="20" s="1"/>
  <c r="L41" i="20" a="1"/>
  <c r="L41" i="20" s="1"/>
  <c r="I29" i="20" a="1"/>
  <c r="I29" i="20" s="1"/>
  <c r="L16" i="20" a="1"/>
  <c r="L16" i="20" s="1"/>
  <c r="M60" i="20" a="1"/>
  <c r="M60" i="20" s="1"/>
  <c r="K45" i="20" a="1"/>
  <c r="K45" i="20" s="1"/>
  <c r="L65" i="20" a="1"/>
  <c r="L65" i="20" s="1"/>
  <c r="M28" i="20" a="1"/>
  <c r="M28" i="20" s="1"/>
  <c r="M51" i="20" a="1"/>
  <c r="M51" i="20" s="1"/>
  <c r="J33" i="20" a="1"/>
  <c r="J33" i="20" s="1"/>
  <c r="J32" i="20" a="1"/>
  <c r="J32" i="20" s="1"/>
  <c r="L18" i="20" a="1"/>
  <c r="L18" i="20" s="1"/>
  <c r="I56" i="20" a="1"/>
  <c r="I56" i="20" s="1"/>
  <c r="K30" i="20" a="1"/>
  <c r="K30" i="20" s="1"/>
  <c r="I22" i="20" a="1"/>
  <c r="I22" i="20" s="1"/>
  <c r="K73" i="20" a="1"/>
  <c r="K73" i="20" s="1"/>
  <c r="J37" i="20" a="1"/>
  <c r="J37" i="20" s="1"/>
  <c r="I23" i="20" a="1"/>
  <c r="I23" i="20" s="1"/>
  <c r="L66" i="20" a="1"/>
  <c r="L66" i="20" s="1"/>
  <c r="K36" i="20" a="1"/>
  <c r="K36" i="20" s="1"/>
  <c r="J25" i="20" a="1"/>
  <c r="J25" i="20" s="1"/>
  <c r="L17" i="20" a="1"/>
  <c r="L17" i="20" s="1"/>
  <c r="I85" i="20" a="1"/>
  <c r="I85" i="20" s="1"/>
  <c r="K91" i="20" a="1"/>
  <c r="K91" i="20" s="1"/>
  <c r="J77" i="20" a="1"/>
  <c r="J77" i="20" s="1"/>
  <c r="I65" i="20" a="1"/>
  <c r="I65" i="20" s="1"/>
  <c r="I49" i="20" a="1"/>
  <c r="I49" i="20" s="1"/>
  <c r="K35" i="20" a="1"/>
  <c r="K35" i="20" s="1"/>
  <c r="J71" i="20" a="1"/>
  <c r="J71" i="20" s="1"/>
  <c r="I98" i="20" a="1"/>
  <c r="I98" i="20" s="1"/>
  <c r="K40" i="20" a="1"/>
  <c r="K40" i="20" s="1"/>
  <c r="J43" i="20" a="1"/>
  <c r="J43" i="20" s="1"/>
  <c r="I26" i="20" a="1"/>
  <c r="I26" i="20" s="1"/>
  <c r="L39" i="20" a="1"/>
  <c r="L39" i="20" s="1"/>
  <c r="K18" i="20" a="1"/>
  <c r="K18" i="20" s="1"/>
  <c r="J28" i="20" a="1"/>
  <c r="J28" i="20" s="1"/>
  <c r="K51" i="20" a="1"/>
  <c r="K51" i="20" s="1"/>
  <c r="L22" i="20" a="1"/>
  <c r="L22" i="20" s="1"/>
  <c r="L98" i="20" a="1"/>
  <c r="L98" i="20" s="1"/>
  <c r="L96" i="20" a="1"/>
  <c r="L96" i="20" s="1"/>
  <c r="M79" i="20" a="1"/>
  <c r="M79" i="20" s="1"/>
  <c r="I53" i="20" a="1"/>
  <c r="I53" i="20" s="1"/>
  <c r="J22" i="20" a="1"/>
  <c r="J22" i="20" s="1"/>
  <c r="J52" i="20" a="1"/>
  <c r="J52" i="20" s="1"/>
  <c r="J70" i="20" a="1"/>
  <c r="J70" i="20" s="1"/>
  <c r="M85" i="20" a="1"/>
  <c r="M85" i="20" s="1"/>
  <c r="M27" i="20" a="1"/>
  <c r="M27" i="20" s="1"/>
  <c r="K20" i="20" a="1"/>
  <c r="K20" i="20" s="1"/>
  <c r="M31" i="20" a="1"/>
  <c r="M31" i="20" s="1"/>
  <c r="K97" i="20" a="1"/>
  <c r="K97" i="20" s="1"/>
  <c r="M84" i="20" a="1"/>
  <c r="M84" i="20" s="1"/>
  <c r="J90" i="20" a="1"/>
  <c r="J90" i="20" s="1"/>
  <c r="K76" i="20" a="1"/>
  <c r="K76" i="20" s="1"/>
  <c r="M64" i="20" a="1"/>
  <c r="M64" i="20" s="1"/>
  <c r="M48" i="20" a="1"/>
  <c r="M48" i="20" s="1"/>
  <c r="I25" i="20" a="1"/>
  <c r="I25" i="20" s="1"/>
  <c r="K55" i="20" a="1"/>
  <c r="K55" i="20" s="1"/>
  <c r="L63" i="20" a="1"/>
  <c r="L63" i="20" s="1"/>
  <c r="K37" i="20" a="1"/>
  <c r="K37" i="20" s="1"/>
  <c r="I39" i="20" a="1"/>
  <c r="I39" i="20" s="1"/>
  <c r="M24" i="20" a="1"/>
  <c r="M24" i="20" s="1"/>
  <c r="L37" i="20" a="1"/>
  <c r="L37" i="20" s="1"/>
  <c r="J17" i="20" a="1"/>
  <c r="J17" i="20" s="1"/>
  <c r="J27" i="20" a="1"/>
  <c r="J27" i="20" s="1"/>
  <c r="I47" i="20" a="1"/>
  <c r="I47" i="20" s="1"/>
  <c r="K21" i="20" a="1"/>
  <c r="K21" i="20" s="1"/>
  <c r="K90" i="20" a="1"/>
  <c r="K90" i="20" s="1"/>
  <c r="K66" i="20" a="1"/>
  <c r="K66" i="20" s="1"/>
  <c r="K48" i="20" a="1"/>
  <c r="K48" i="20" s="1"/>
  <c r="J59" i="20" a="1"/>
  <c r="J59" i="20" s="1"/>
  <c r="J61" i="20" a="1"/>
  <c r="J61" i="20" s="1"/>
  <c r="I78" i="20" a="1"/>
  <c r="I78" i="20" s="1"/>
  <c r="J65" i="20" a="1"/>
  <c r="J65" i="20" s="1"/>
  <c r="I81" i="20" a="1"/>
  <c r="I81" i="20" s="1"/>
  <c r="M30" i="20" a="1"/>
  <c r="M30" i="20" s="1"/>
  <c r="K95" i="20" a="1"/>
  <c r="K95" i="20" s="1"/>
  <c r="I76" i="20" a="1"/>
  <c r="I76" i="20" s="1"/>
  <c r="J40" i="20" a="1"/>
  <c r="J40" i="20" s="1"/>
  <c r="J19" i="20" a="1"/>
  <c r="J19" i="20" s="1"/>
  <c r="L52" i="20" a="1"/>
  <c r="L52" i="20" s="1"/>
  <c r="M26" i="20" a="1"/>
  <c r="M26" i="20" s="1"/>
  <c r="J89" i="20" a="1"/>
  <c r="J89" i="20" s="1"/>
  <c r="M37" i="20" a="1"/>
  <c r="M37" i="20" s="1"/>
  <c r="M66" i="20" a="1"/>
  <c r="M66" i="20" s="1"/>
  <c r="I57" i="20" a="1"/>
  <c r="I57" i="20" s="1"/>
  <c r="B19" i="21"/>
  <c r="D30" i="20"/>
  <c r="I2" i="20" a="1"/>
  <c r="I2" i="20" s="1"/>
  <c r="B42" i="8" s="1"/>
  <c r="B11" i="2"/>
  <c r="Q15" i="20" a="1"/>
  <c r="Q15" i="20" s="1"/>
  <c r="I68" i="8" s="1"/>
  <c r="P14" i="20" a="1"/>
  <c r="P14" i="20" s="1"/>
  <c r="K66" i="8" s="1"/>
  <c r="O13" i="20" a="1"/>
  <c r="O13" i="20" s="1"/>
  <c r="J64" i="8" s="1"/>
  <c r="R12" i="20" a="1"/>
  <c r="R12" i="20" s="1"/>
  <c r="L63" i="8" s="1"/>
  <c r="N12" i="20" a="1"/>
  <c r="N12" i="20" s="1"/>
  <c r="L62" i="8" s="1"/>
  <c r="Q11" i="20" a="1"/>
  <c r="Q11" i="20" s="1"/>
  <c r="I60" i="8" s="1"/>
  <c r="P10" i="20" a="1"/>
  <c r="P10" i="20" s="1"/>
  <c r="K58" i="8" s="1"/>
  <c r="O9" i="20" a="1"/>
  <c r="O9" i="20" s="1"/>
  <c r="R8" i="20" a="1"/>
  <c r="R8" i="20" s="1"/>
  <c r="L55" i="8" s="1"/>
  <c r="N8" i="20" a="1"/>
  <c r="N8" i="20" s="1"/>
  <c r="L54" i="8" s="1"/>
  <c r="Q7" i="20" a="1"/>
  <c r="Q7" i="20" s="1"/>
  <c r="I52" i="8" s="1"/>
  <c r="P6" i="20" a="1"/>
  <c r="P6" i="20" s="1"/>
  <c r="K50" i="8" s="1"/>
  <c r="O5" i="20" a="1"/>
  <c r="O5" i="20" s="1"/>
  <c r="J48" i="8" s="1"/>
  <c r="R4" i="20" a="1"/>
  <c r="R4" i="20" s="1"/>
  <c r="L47" i="8" s="1"/>
  <c r="N4" i="20" a="1"/>
  <c r="N4" i="20" s="1"/>
  <c r="L46" i="8" s="1"/>
  <c r="Q3" i="20" a="1"/>
  <c r="Q3" i="20" s="1"/>
  <c r="I44" i="8" s="1"/>
  <c r="P2" i="20" a="1"/>
  <c r="P2" i="20" s="1"/>
  <c r="K42" i="8" s="1"/>
  <c r="R15" i="20" a="1"/>
  <c r="R15" i="20" s="1"/>
  <c r="L69" i="8" s="1"/>
  <c r="Q14" i="20" a="1"/>
  <c r="Q14" i="20" s="1"/>
  <c r="I66" i="8" s="1"/>
  <c r="P13" i="20" a="1"/>
  <c r="P13" i="20" s="1"/>
  <c r="K64" i="8" s="1"/>
  <c r="O12" i="20" a="1"/>
  <c r="O12" i="20" s="1"/>
  <c r="J62" i="8" s="1"/>
  <c r="N11" i="20" a="1"/>
  <c r="N11" i="20" s="1"/>
  <c r="L60" i="8" s="1"/>
  <c r="R10" i="20" a="1"/>
  <c r="R10" i="20" s="1"/>
  <c r="L59" i="8" s="1"/>
  <c r="Q9" i="20" a="1"/>
  <c r="Q9" i="20" s="1"/>
  <c r="I56" i="8" s="1"/>
  <c r="P8" i="20" a="1"/>
  <c r="P8" i="20" s="1"/>
  <c r="K54" i="8" s="1"/>
  <c r="O7" i="20" a="1"/>
  <c r="O7" i="20" s="1"/>
  <c r="N6" i="20" a="1"/>
  <c r="N6" i="20" s="1"/>
  <c r="L50" i="8" s="1"/>
  <c r="R5" i="20" a="1"/>
  <c r="R5" i="20" s="1"/>
  <c r="L49" i="8" s="1"/>
  <c r="Q4" i="20" a="1"/>
  <c r="Q4" i="20" s="1"/>
  <c r="I46" i="8" s="1"/>
  <c r="P3" i="20" a="1"/>
  <c r="P3" i="20" s="1"/>
  <c r="K44" i="8" s="1"/>
  <c r="O15" i="20" a="1"/>
  <c r="O15" i="20" s="1"/>
  <c r="J68" i="8" s="1"/>
  <c r="O14" i="20" a="1"/>
  <c r="O14" i="20" s="1"/>
  <c r="J66" i="8" s="1"/>
  <c r="Q13" i="20" a="1"/>
  <c r="Q13" i="20" s="1"/>
  <c r="I64" i="8" s="1"/>
  <c r="Q12" i="20" a="1"/>
  <c r="Q12" i="20" s="1"/>
  <c r="I62" i="8" s="1"/>
  <c r="R11" i="20" a="1"/>
  <c r="R11" i="20" s="1"/>
  <c r="L61" i="8" s="1"/>
  <c r="N7" i="20" a="1"/>
  <c r="N7" i="20" s="1"/>
  <c r="L52" i="8" s="1"/>
  <c r="O6" i="20" a="1"/>
  <c r="O6" i="20" s="1"/>
  <c r="J50" i="8" s="1"/>
  <c r="P5" i="20" a="1"/>
  <c r="P5" i="20" s="1"/>
  <c r="K48" i="8" s="1"/>
  <c r="P4" i="20" a="1"/>
  <c r="P4" i="20" s="1"/>
  <c r="K46" i="8" s="1"/>
  <c r="P15" i="20" a="1"/>
  <c r="P15" i="20" s="1"/>
  <c r="K68" i="8" s="1"/>
  <c r="R14" i="20" a="1"/>
  <c r="R14" i="20" s="1"/>
  <c r="L67" i="8" s="1"/>
  <c r="R13" i="20" a="1"/>
  <c r="R13" i="20" s="1"/>
  <c r="L65" i="8" s="1"/>
  <c r="N10" i="20" a="1"/>
  <c r="N10" i="20" s="1"/>
  <c r="L58" i="8" s="1"/>
  <c r="N9" i="20" a="1"/>
  <c r="N9" i="20" s="1"/>
  <c r="L56" i="8" s="1"/>
  <c r="O8" i="20" a="1"/>
  <c r="O8" i="20" s="1"/>
  <c r="J54" i="8" s="1"/>
  <c r="P7" i="20" a="1"/>
  <c r="P7" i="20" s="1"/>
  <c r="K52" i="8" s="1"/>
  <c r="Q6" i="20" a="1"/>
  <c r="Q6" i="20" s="1"/>
  <c r="I50" i="8" s="1"/>
  <c r="Q5" i="20" a="1"/>
  <c r="Q5" i="20" s="1"/>
  <c r="I48" i="8" s="1"/>
  <c r="N15" i="20" a="1"/>
  <c r="N15" i="20" s="1"/>
  <c r="L68" i="8" s="1"/>
  <c r="N13" i="20" a="1"/>
  <c r="N13" i="20" s="1"/>
  <c r="L64" i="8" s="1"/>
  <c r="O10" i="20" a="1"/>
  <c r="O10" i="20" s="1"/>
  <c r="Q8" i="20" a="1"/>
  <c r="Q8" i="20" s="1"/>
  <c r="I54" i="8" s="1"/>
  <c r="R6" i="20" a="1"/>
  <c r="R6" i="20" s="1"/>
  <c r="L51" i="8" s="1"/>
  <c r="N3" i="20" a="1"/>
  <c r="N3" i="20" s="1"/>
  <c r="L44" i="8" s="1"/>
  <c r="N5" i="20" a="1"/>
  <c r="N5" i="20" s="1"/>
  <c r="L48" i="8" s="1"/>
  <c r="Q2" i="20" a="1"/>
  <c r="Q2" i="20" s="1"/>
  <c r="I42" i="8" s="1"/>
  <c r="R3" i="20" a="1"/>
  <c r="R3" i="20" s="1"/>
  <c r="L45" i="8" s="1"/>
  <c r="N2" i="20" a="1"/>
  <c r="N2" i="20" s="1"/>
  <c r="L42" i="8" s="1"/>
  <c r="N14" i="20" a="1"/>
  <c r="N14" i="20" s="1"/>
  <c r="L66" i="8" s="1"/>
  <c r="P12" i="20" a="1"/>
  <c r="P12" i="20" s="1"/>
  <c r="K62" i="8" s="1"/>
  <c r="P11" i="20" a="1"/>
  <c r="P11" i="20" s="1"/>
  <c r="K60" i="8" s="1"/>
  <c r="Q10" i="20" a="1"/>
  <c r="Q10" i="20" s="1"/>
  <c r="I58" i="8" s="1"/>
  <c r="R9" i="20" a="1"/>
  <c r="R9" i="20" s="1"/>
  <c r="L57" i="8" s="1"/>
  <c r="O11" i="20" a="1"/>
  <c r="O11" i="20" s="1"/>
  <c r="J60" i="8" s="1"/>
  <c r="P9" i="20" a="1"/>
  <c r="P9" i="20" s="1"/>
  <c r="K56" i="8" s="1"/>
  <c r="R7" i="20" a="1"/>
  <c r="R7" i="20" s="1"/>
  <c r="L53" i="8" s="1"/>
  <c r="R2" i="20" a="1"/>
  <c r="R2" i="20" s="1"/>
  <c r="L43" i="8" s="1"/>
  <c r="M15" i="20" a="1"/>
  <c r="M15" i="20" s="1"/>
  <c r="E69" i="8" s="1"/>
  <c r="I15" i="20" a="1"/>
  <c r="I15" i="20" s="1"/>
  <c r="B68" i="8" s="1"/>
  <c r="L14" i="20" a="1"/>
  <c r="L14" i="20" s="1"/>
  <c r="E66" i="8" s="1"/>
  <c r="K13" i="20" a="1"/>
  <c r="K13" i="20" s="1"/>
  <c r="D64" i="8" s="1"/>
  <c r="J12" i="20" a="1"/>
  <c r="J12" i="20" s="1"/>
  <c r="C62" i="8" s="1"/>
  <c r="M11" i="20" a="1"/>
  <c r="M11" i="20" s="1"/>
  <c r="E61" i="8" s="1"/>
  <c r="I11" i="20" a="1"/>
  <c r="I11" i="20" s="1"/>
  <c r="B60" i="8" s="1"/>
  <c r="L10" i="20" a="1"/>
  <c r="L10" i="20" s="1"/>
  <c r="E58" i="8" s="1"/>
  <c r="K9" i="20" a="1"/>
  <c r="K9" i="20" s="1"/>
  <c r="D56" i="8" s="1"/>
  <c r="J8" i="20" a="1"/>
  <c r="J8" i="20" s="1"/>
  <c r="C54" i="8" s="1"/>
  <c r="M7" i="20" a="1"/>
  <c r="M7" i="20" s="1"/>
  <c r="E53" i="8" s="1"/>
  <c r="I7" i="20" a="1"/>
  <c r="I7" i="20" s="1"/>
  <c r="B52" i="8" s="1"/>
  <c r="L6" i="20" a="1"/>
  <c r="L6" i="20" s="1"/>
  <c r="E50" i="8" s="1"/>
  <c r="K5" i="20" a="1"/>
  <c r="K5" i="20" s="1"/>
  <c r="D48" i="8" s="1"/>
  <c r="M3" i="20" a="1"/>
  <c r="M3" i="20" s="1"/>
  <c r="E45" i="8" s="1"/>
  <c r="I3" i="20" a="1"/>
  <c r="I3" i="20" s="1"/>
  <c r="B44" i="8" s="1"/>
  <c r="L2" i="20" a="1"/>
  <c r="L2" i="20" s="1"/>
  <c r="E42" i="8" s="1"/>
  <c r="L15" i="20" a="1"/>
  <c r="L15" i="20" s="1"/>
  <c r="E68" i="8" s="1"/>
  <c r="K14" i="20" a="1"/>
  <c r="K14" i="20" s="1"/>
  <c r="D66" i="8" s="1"/>
  <c r="J13" i="20" a="1"/>
  <c r="J13" i="20" s="1"/>
  <c r="C64" i="8" s="1"/>
  <c r="I12" i="20" a="1"/>
  <c r="I12" i="20" s="1"/>
  <c r="B62" i="8" s="1"/>
  <c r="M10" i="20" a="1"/>
  <c r="M10" i="20" s="1"/>
  <c r="E59" i="8" s="1"/>
  <c r="L9" i="20" a="1"/>
  <c r="L9" i="20" s="1"/>
  <c r="E56" i="8" s="1"/>
  <c r="K8" i="20" a="1"/>
  <c r="K8" i="20" s="1"/>
  <c r="D54" i="8" s="1"/>
  <c r="J7" i="20" a="1"/>
  <c r="J7" i="20" s="1"/>
  <c r="C52" i="8" s="1"/>
  <c r="I6" i="20" a="1"/>
  <c r="I6" i="20" s="1"/>
  <c r="B50" i="8" s="1"/>
  <c r="M5" i="20" a="1"/>
  <c r="M5" i="20" s="1"/>
  <c r="E49" i="8" s="1"/>
  <c r="L4" i="20" a="1"/>
  <c r="L4" i="20" s="1"/>
  <c r="E46" i="8" s="1"/>
  <c r="K3" i="20" a="1"/>
  <c r="K3" i="20" s="1"/>
  <c r="I14" i="20" a="1"/>
  <c r="I14" i="20" s="1"/>
  <c r="B66" i="8" s="1"/>
  <c r="I13" i="20" a="1"/>
  <c r="I13" i="20" s="1"/>
  <c r="B64" i="8" s="1"/>
  <c r="K12" i="20" a="1"/>
  <c r="K12" i="20" s="1"/>
  <c r="D62" i="8" s="1"/>
  <c r="K11" i="20" a="1"/>
  <c r="K11" i="20" s="1"/>
  <c r="D60" i="8" s="1"/>
  <c r="K10" i="20" a="1"/>
  <c r="K10" i="20" s="1"/>
  <c r="D58" i="8" s="1"/>
  <c r="M9" i="20" a="1"/>
  <c r="M9" i="20" s="1"/>
  <c r="E57" i="8" s="1"/>
  <c r="M8" i="20" a="1"/>
  <c r="M8" i="20" s="1"/>
  <c r="E55" i="8" s="1"/>
  <c r="I5" i="20" a="1"/>
  <c r="I5" i="20" s="1"/>
  <c r="B48" i="8" s="1"/>
  <c r="J15" i="20" a="1"/>
  <c r="J15" i="20" s="1"/>
  <c r="C68" i="8" s="1"/>
  <c r="J14" i="20" a="1"/>
  <c r="J14" i="20" s="1"/>
  <c r="C66" i="8" s="1"/>
  <c r="L13" i="20" a="1"/>
  <c r="L13" i="20" s="1"/>
  <c r="E64" i="8" s="1"/>
  <c r="L12" i="20" a="1"/>
  <c r="L12" i="20" s="1"/>
  <c r="E62" i="8" s="1"/>
  <c r="L11" i="20" a="1"/>
  <c r="L11" i="20" s="1"/>
  <c r="E60" i="8" s="1"/>
  <c r="J6" i="20" a="1"/>
  <c r="J6" i="20" s="1"/>
  <c r="C50" i="8" s="1"/>
  <c r="J5" i="20" a="1"/>
  <c r="J5" i="20" s="1"/>
  <c r="C48" i="8" s="1"/>
  <c r="K4" i="20" a="1"/>
  <c r="K4" i="20" s="1"/>
  <c r="L3" i="20" a="1"/>
  <c r="L3" i="20" s="1"/>
  <c r="E44" i="8" s="1"/>
  <c r="I10" i="20" a="1"/>
  <c r="I10" i="20" s="1"/>
  <c r="B58" i="8" s="1"/>
  <c r="I8" i="20" a="1"/>
  <c r="I8" i="20" s="1"/>
  <c r="B54" i="8" s="1"/>
  <c r="K6" i="20" a="1"/>
  <c r="K6" i="20" s="1"/>
  <c r="D50" i="8" s="1"/>
  <c r="M4" i="20" a="1"/>
  <c r="M4" i="20" s="1"/>
  <c r="E47" i="8" s="1"/>
  <c r="M14" i="20" a="1"/>
  <c r="M14" i="20" s="1"/>
  <c r="E67" i="8" s="1"/>
  <c r="M12" i="20" a="1"/>
  <c r="M12" i="20" s="1"/>
  <c r="E63" i="8" s="1"/>
  <c r="K2" i="20" a="1"/>
  <c r="K2" i="20" s="1"/>
  <c r="D42" i="8" s="1"/>
  <c r="J11" i="20" a="1"/>
  <c r="J11" i="20" s="1"/>
  <c r="C60" i="8" s="1"/>
  <c r="J10" i="20" a="1"/>
  <c r="J10" i="20" s="1"/>
  <c r="C58" i="8" s="1"/>
  <c r="J9" i="20" a="1"/>
  <c r="J9" i="20" s="1"/>
  <c r="C56" i="8" s="1"/>
  <c r="L8" i="20" a="1"/>
  <c r="L8" i="20" s="1"/>
  <c r="E54" i="8" s="1"/>
  <c r="L7" i="20" a="1"/>
  <c r="L7" i="20" s="1"/>
  <c r="E52" i="8" s="1"/>
  <c r="M6" i="20" a="1"/>
  <c r="M6" i="20" s="1"/>
  <c r="E51" i="8" s="1"/>
  <c r="I9" i="20" a="1"/>
  <c r="I9" i="20" s="1"/>
  <c r="B56" i="8" s="1"/>
  <c r="K7" i="20" a="1"/>
  <c r="K7" i="20" s="1"/>
  <c r="D52" i="8" s="1"/>
  <c r="L5" i="20" a="1"/>
  <c r="L5" i="20" s="1"/>
  <c r="E48" i="8" s="1"/>
  <c r="I4" i="20" a="1"/>
  <c r="I4" i="20" s="1"/>
  <c r="B46" i="8" s="1"/>
  <c r="M2" i="20" a="1"/>
  <c r="M2" i="20" s="1"/>
  <c r="E43" i="8" s="1"/>
  <c r="K15" i="20" a="1"/>
  <c r="K15" i="20" s="1"/>
  <c r="D68" i="8" s="1"/>
  <c r="M13" i="20" a="1"/>
  <c r="M13" i="20" s="1"/>
  <c r="E65" i="8" s="1"/>
  <c r="U15" i="20" a="1"/>
  <c r="U15" i="20" s="1"/>
  <c r="O68" i="8" s="1"/>
  <c r="T14" i="20" a="1"/>
  <c r="T14" i="20" s="1"/>
  <c r="N66" i="8" s="1"/>
  <c r="W13" i="20" a="1"/>
  <c r="W13" i="20" s="1"/>
  <c r="P65" i="8" s="1"/>
  <c r="S13" i="20" a="1"/>
  <c r="S13" i="20" s="1"/>
  <c r="P64" i="8" s="1"/>
  <c r="V12" i="20" a="1"/>
  <c r="V12" i="20" s="1"/>
  <c r="M62" i="8" s="1"/>
  <c r="U11" i="20" a="1"/>
  <c r="U11" i="20" s="1"/>
  <c r="O60" i="8" s="1"/>
  <c r="T10" i="20" a="1"/>
  <c r="T10" i="20" s="1"/>
  <c r="N58" i="8" s="1"/>
  <c r="W9" i="20" a="1"/>
  <c r="W9" i="20" s="1"/>
  <c r="P57" i="8" s="1"/>
  <c r="S9" i="20" a="1"/>
  <c r="S9" i="20" s="1"/>
  <c r="P56" i="8" s="1"/>
  <c r="V8" i="20" a="1"/>
  <c r="V8" i="20" s="1"/>
  <c r="M54" i="8" s="1"/>
  <c r="U7" i="20" a="1"/>
  <c r="U7" i="20" s="1"/>
  <c r="O52" i="8" s="1"/>
  <c r="T6" i="20" a="1"/>
  <c r="T6" i="20" s="1"/>
  <c r="W5" i="20" a="1"/>
  <c r="W5" i="20" s="1"/>
  <c r="P49" i="8" s="1"/>
  <c r="S5" i="20" a="1"/>
  <c r="S5" i="20" s="1"/>
  <c r="P48" i="8" s="1"/>
  <c r="V4" i="20" a="1"/>
  <c r="V4" i="20" s="1"/>
  <c r="M46" i="8" s="1"/>
  <c r="U3" i="20" a="1"/>
  <c r="U3" i="20" s="1"/>
  <c r="O44" i="8" s="1"/>
  <c r="W15" i="20" a="1"/>
  <c r="W15" i="20" s="1"/>
  <c r="P69" i="8" s="1"/>
  <c r="V14" i="20" a="1"/>
  <c r="V14" i="20" s="1"/>
  <c r="M66" i="8" s="1"/>
  <c r="U13" i="20" a="1"/>
  <c r="U13" i="20" s="1"/>
  <c r="O64" i="8" s="1"/>
  <c r="T12" i="20" a="1"/>
  <c r="T12" i="20" s="1"/>
  <c r="N62" i="8" s="1"/>
  <c r="S11" i="20" a="1"/>
  <c r="S11" i="20" s="1"/>
  <c r="P60" i="8" s="1"/>
  <c r="W10" i="20" a="1"/>
  <c r="W10" i="20" s="1"/>
  <c r="P59" i="8" s="1"/>
  <c r="V9" i="20" a="1"/>
  <c r="V9" i="20" s="1"/>
  <c r="M56" i="8" s="1"/>
  <c r="U8" i="20" a="1"/>
  <c r="U8" i="20" s="1"/>
  <c r="O54" i="8" s="1"/>
  <c r="T7" i="20" a="1"/>
  <c r="T7" i="20" s="1"/>
  <c r="S6" i="20" a="1"/>
  <c r="S6" i="20" s="1"/>
  <c r="P50" i="8" s="1"/>
  <c r="W4" i="20" a="1"/>
  <c r="W4" i="20" s="1"/>
  <c r="P47" i="8" s="1"/>
  <c r="V3" i="20" a="1"/>
  <c r="V3" i="20" s="1"/>
  <c r="M44" i="8" s="1"/>
  <c r="U2" i="20" a="1"/>
  <c r="U2" i="20" s="1"/>
  <c r="O42" i="8" s="1"/>
  <c r="V15" i="20" a="1"/>
  <c r="V15" i="20" s="1"/>
  <c r="M68" i="8" s="1"/>
  <c r="W14" i="20" a="1"/>
  <c r="W14" i="20" s="1"/>
  <c r="P67" i="8" s="1"/>
  <c r="S10" i="20" a="1"/>
  <c r="S10" i="20" s="1"/>
  <c r="P58" i="8" s="1"/>
  <c r="T9" i="20" a="1"/>
  <c r="T9" i="20" s="1"/>
  <c r="T8" i="20" a="1"/>
  <c r="T8" i="20" s="1"/>
  <c r="V7" i="20" a="1"/>
  <c r="V7" i="20" s="1"/>
  <c r="M52" i="8" s="1"/>
  <c r="V6" i="20" a="1"/>
  <c r="V6" i="20" s="1"/>
  <c r="M50" i="8" s="1"/>
  <c r="V5" i="20" a="1"/>
  <c r="V5" i="20" s="1"/>
  <c r="M48" i="8" s="1"/>
  <c r="S12" i="20" a="1"/>
  <c r="S12" i="20" s="1"/>
  <c r="P62" i="8" s="1"/>
  <c r="T11" i="20" a="1"/>
  <c r="T11" i="20" s="1"/>
  <c r="N60" i="8" s="1"/>
  <c r="U10" i="20" a="1"/>
  <c r="U10" i="20" s="1"/>
  <c r="O58" i="8" s="1"/>
  <c r="U9" i="20" a="1"/>
  <c r="U9" i="20" s="1"/>
  <c r="O56" i="8" s="1"/>
  <c r="W8" i="20" a="1"/>
  <c r="W8" i="20" s="1"/>
  <c r="P55" i="8" s="1"/>
  <c r="W7" i="20" a="1"/>
  <c r="W7" i="20" s="1"/>
  <c r="P53" i="8" s="1"/>
  <c r="W6" i="20" a="1"/>
  <c r="W6" i="20" s="1"/>
  <c r="P51" i="8" s="1"/>
  <c r="S4" i="20" a="1"/>
  <c r="S4" i="20" s="1"/>
  <c r="P46" i="8" s="1"/>
  <c r="S3" i="20" a="1"/>
  <c r="S3" i="20" s="1"/>
  <c r="P44" i="8" s="1"/>
  <c r="S2" i="20" a="1"/>
  <c r="S2" i="20" s="1"/>
  <c r="P42" i="8" s="1"/>
  <c r="S14" i="20" a="1"/>
  <c r="S14" i="20" s="1"/>
  <c r="P66" i="8" s="1"/>
  <c r="U12" i="20" a="1"/>
  <c r="U12" i="20" s="1"/>
  <c r="O62" i="8" s="1"/>
  <c r="V10" i="20" a="1"/>
  <c r="V10" i="20" s="1"/>
  <c r="M58" i="8" s="1"/>
  <c r="W2" i="20" a="1"/>
  <c r="W2" i="20" s="1"/>
  <c r="P43" i="8" s="1"/>
  <c r="V2" i="20" a="1"/>
  <c r="V2" i="20" s="1"/>
  <c r="M42" i="8" s="1"/>
  <c r="T4" i="20" a="1"/>
  <c r="T4" i="20" s="1"/>
  <c r="T15" i="20" a="1"/>
  <c r="T15" i="20" s="1"/>
  <c r="N68" i="8" s="1"/>
  <c r="U14" i="20" a="1"/>
  <c r="U14" i="20" s="1"/>
  <c r="O66" i="8" s="1"/>
  <c r="V13" i="20" a="1"/>
  <c r="V13" i="20" s="1"/>
  <c r="M64" i="8" s="1"/>
  <c r="W12" i="20" a="1"/>
  <c r="W12" i="20" s="1"/>
  <c r="P63" i="8" s="1"/>
  <c r="W11" i="20" a="1"/>
  <c r="W11" i="20" s="1"/>
  <c r="P61" i="8" s="1"/>
  <c r="S15" i="20" a="1"/>
  <c r="S15" i="20" s="1"/>
  <c r="P68" i="8" s="1"/>
  <c r="T13" i="20" a="1"/>
  <c r="T13" i="20" s="1"/>
  <c r="V11" i="20" a="1"/>
  <c r="V11" i="20" s="1"/>
  <c r="M60" i="8" s="1"/>
  <c r="S8" i="20" a="1"/>
  <c r="S8" i="20" s="1"/>
  <c r="P54" i="8" s="1"/>
  <c r="S7" i="20" a="1"/>
  <c r="S7" i="20" s="1"/>
  <c r="P52" i="8" s="1"/>
  <c r="U6" i="20" a="1"/>
  <c r="U6" i="20" s="1"/>
  <c r="O50" i="8" s="1"/>
  <c r="U5" i="20" a="1"/>
  <c r="U5" i="20" s="1"/>
  <c r="O48" i="8" s="1"/>
  <c r="U4" i="20" a="1"/>
  <c r="U4" i="20" s="1"/>
  <c r="O46" i="8" s="1"/>
  <c r="T5" i="20" a="1"/>
  <c r="T5" i="20" s="1"/>
  <c r="N48" i="8" s="1"/>
  <c r="W3" i="20" a="1"/>
  <c r="W3" i="20" s="1"/>
  <c r="P45" i="8" s="1"/>
  <c r="D6" i="20"/>
  <c r="J2" i="20" s="1" a="1"/>
  <c r="J2" i="20" s="1"/>
  <c r="D4" i="20"/>
  <c r="O19" i="13" l="1"/>
  <c r="D32" i="20"/>
  <c r="I11" i="13"/>
  <c r="I19" i="13"/>
  <c r="B13" i="2"/>
  <c r="D8" i="20" s="1"/>
  <c r="N52" i="8"/>
  <c r="N64" i="8"/>
  <c r="D46" i="8"/>
  <c r="D44" i="8"/>
  <c r="N50" i="8"/>
  <c r="P16" i="13" l="1"/>
  <c r="G25" i="13" s="1"/>
  <c r="P17" i="13"/>
  <c r="G32" i="13" s="1"/>
  <c r="Q16" i="13"/>
  <c r="G26" i="13" s="1"/>
  <c r="O18" i="13"/>
  <c r="G38" i="13" s="1"/>
  <c r="P18" i="13"/>
  <c r="G39" i="13" s="1"/>
  <c r="Q17" i="13"/>
  <c r="G33" i="13" s="1"/>
  <c r="O15" i="13"/>
  <c r="Q18" i="13"/>
  <c r="G40" i="13" s="1"/>
  <c r="O16" i="13"/>
  <c r="G24" i="13" s="1"/>
  <c r="O17" i="13"/>
  <c r="G31" i="13" s="1"/>
  <c r="I16" i="13"/>
  <c r="E24" i="13" s="1"/>
  <c r="K16" i="13"/>
  <c r="E26" i="13" s="1"/>
  <c r="J18" i="13"/>
  <c r="E39" i="13" s="1"/>
  <c r="J16" i="13"/>
  <c r="E25" i="13" s="1"/>
  <c r="J17" i="13"/>
  <c r="E32" i="13" s="1"/>
  <c r="I18" i="13"/>
  <c r="E38" i="13" s="1"/>
  <c r="K18" i="13"/>
  <c r="E40" i="13" s="1"/>
  <c r="I17" i="13"/>
  <c r="E31" i="13" s="1"/>
  <c r="K17" i="13"/>
  <c r="E33" i="13" s="1"/>
  <c r="I15" i="13"/>
  <c r="D16" i="20"/>
  <c r="B15" i="2"/>
  <c r="C42" i="8"/>
  <c r="N54" i="8"/>
  <c r="J56" i="8"/>
  <c r="J52" i="8"/>
  <c r="B24" i="2"/>
  <c r="F19" i="13" s="1"/>
  <c r="O3" i="20" l="1" a="1"/>
  <c r="O3" i="20" s="1"/>
  <c r="J44" i="8" s="1"/>
  <c r="J4" i="20" a="1"/>
  <c r="J4" i="20" s="1"/>
  <c r="C46" i="8" s="1"/>
  <c r="T3" i="20" a="1"/>
  <c r="T3" i="20" s="1"/>
  <c r="N44" i="8" s="1"/>
  <c r="F11" i="13"/>
  <c r="F18" i="13"/>
  <c r="D38" i="13" s="1"/>
  <c r="H16" i="13"/>
  <c r="D26" i="13" s="1"/>
  <c r="F17" i="13"/>
  <c r="D31" i="13" s="1"/>
  <c r="F16" i="13"/>
  <c r="D24" i="13" s="1"/>
  <c r="H18" i="13"/>
  <c r="D40" i="13" s="1"/>
  <c r="G18" i="13"/>
  <c r="D39" i="13" s="1"/>
  <c r="G16" i="13"/>
  <c r="D25" i="13" s="1"/>
  <c r="G17" i="13"/>
  <c r="D32" i="13" s="1"/>
  <c r="H17" i="13"/>
  <c r="D33" i="13" s="1"/>
  <c r="F15" i="13"/>
  <c r="D10" i="20"/>
  <c r="B17" i="2"/>
  <c r="D18" i="20"/>
  <c r="O4" i="20" s="1" a="1"/>
  <c r="O4" i="20" s="1"/>
  <c r="J46" i="8" s="1"/>
  <c r="N56" i="8"/>
  <c r="J58" i="8"/>
  <c r="N46" i="8"/>
  <c r="T2" i="20" l="1" a="1"/>
  <c r="T2" i="20" s="1"/>
  <c r="N42" i="8" s="1"/>
  <c r="O2" i="20" a="1"/>
  <c r="O2" i="20" s="1"/>
  <c r="J42" i="8" s="1"/>
  <c r="J3" i="20" a="1"/>
  <c r="J3" i="20" s="1"/>
  <c r="C44" i="8" s="1"/>
  <c r="B19" i="2"/>
  <c r="D14" i="20" s="1"/>
  <c r="D12" i="20"/>
  <c r="C55" i="13"/>
  <c r="C65" i="13" s="1"/>
  <c r="C57" i="13" l="1"/>
  <c r="C67" i="13" s="1"/>
  <c r="D59" i="13"/>
  <c r="D69" i="13" s="1"/>
  <c r="D57" i="13"/>
  <c r="D67" i="13" s="1"/>
  <c r="D60" i="13"/>
  <c r="D70" i="13" s="1"/>
  <c r="C59" i="13"/>
  <c r="C69" i="13" s="1"/>
  <c r="C19" i="13"/>
  <c r="D58" i="13"/>
  <c r="D68" i="13" s="1"/>
  <c r="C58" i="13"/>
  <c r="C68" i="13" s="1"/>
  <c r="D56" i="13"/>
  <c r="D66" i="13" s="1"/>
  <c r="C56" i="13"/>
  <c r="C66" i="13" s="1"/>
  <c r="C60" i="13"/>
  <c r="C70" i="13" s="1"/>
  <c r="D55" i="13"/>
  <c r="D65" i="13" s="1"/>
  <c r="C11" i="13"/>
  <c r="C75" i="13" l="1"/>
  <c r="F48" i="13" s="1"/>
  <c r="E17" i="13"/>
  <c r="C33" i="13" s="1"/>
  <c r="D17" i="13"/>
  <c r="C32" i="13" s="1"/>
  <c r="E16" i="13"/>
  <c r="C26" i="13" s="1"/>
  <c r="E18" i="13"/>
  <c r="C40" i="13" s="1"/>
  <c r="C17" i="13"/>
  <c r="C31" i="13" s="1"/>
  <c r="D18" i="13"/>
  <c r="C39" i="13" s="1"/>
  <c r="C16" i="13"/>
  <c r="C24" i="13" s="1"/>
  <c r="D16" i="13"/>
  <c r="C25" i="13" s="1"/>
  <c r="C15" i="13"/>
  <c r="C18" i="13"/>
  <c r="C38" i="13" s="1"/>
  <c r="C11" i="8" l="1"/>
  <c r="C27" i="13"/>
  <c r="C41" i="13"/>
  <c r="C34" i="13"/>
</calcChain>
</file>

<file path=xl/sharedStrings.xml><?xml version="1.0" encoding="utf-8"?>
<sst xmlns="http://schemas.openxmlformats.org/spreadsheetml/2006/main" count="922" uniqueCount="303">
  <si>
    <t>Standard</t>
  </si>
  <si>
    <t>No.</t>
  </si>
  <si>
    <t>Housing First Standards Assessment Tool</t>
  </si>
  <si>
    <t>Tab</t>
  </si>
  <si>
    <t>Description</t>
  </si>
  <si>
    <t>Purpose</t>
  </si>
  <si>
    <t>Tool overview and aim</t>
  </si>
  <si>
    <t>Please select answer</t>
  </si>
  <si>
    <t>Housing First Standards: Assessment Summary</t>
  </si>
  <si>
    <t>Please complete the information below on the organization being assessed.</t>
  </si>
  <si>
    <t>Name of CEO</t>
  </si>
  <si>
    <t>EIN</t>
  </si>
  <si>
    <t>Assumptions for the standards</t>
  </si>
  <si>
    <t>This page does not comprise part of the assessment. It is for information only.</t>
  </si>
  <si>
    <t>Standards</t>
  </si>
  <si>
    <t>Checks</t>
  </si>
  <si>
    <t>Access</t>
  </si>
  <si>
    <t>Comply</t>
  </si>
  <si>
    <t>Document</t>
  </si>
  <si>
    <t>Evidence</t>
  </si>
  <si>
    <t xml:space="preserve">No. </t>
  </si>
  <si>
    <t>Category</t>
  </si>
  <si>
    <t>Order of columns:</t>
  </si>
  <si>
    <t>Non compliant (G-I)</t>
  </si>
  <si>
    <t>Non-documented (J-L)</t>
  </si>
  <si>
    <t>Non-evidenced (M-O)</t>
  </si>
  <si>
    <t xml:space="preserve"> </t>
  </si>
  <si>
    <t>Name</t>
  </si>
  <si>
    <t>Type notes here, if required</t>
  </si>
  <si>
    <t>Project standards</t>
  </si>
  <si>
    <t>Notes</t>
  </si>
  <si>
    <t>Offers instruction to users on the assessment tool</t>
  </si>
  <si>
    <t>Printable summary of the assessment</t>
  </si>
  <si>
    <t>Report Summary</t>
  </si>
  <si>
    <t>Project-specific</t>
  </si>
  <si>
    <t>Acronym (If Applicable)</t>
  </si>
  <si>
    <t>Year Incorporated</t>
  </si>
  <si>
    <t>Street Address</t>
  </si>
  <si>
    <t>Zip Code</t>
  </si>
  <si>
    <t>Project Information</t>
  </si>
  <si>
    <t>Project Name</t>
  </si>
  <si>
    <t>Project Budget</t>
  </si>
  <si>
    <t>Grant Number</t>
  </si>
  <si>
    <t>Name of Project Director</t>
  </si>
  <si>
    <t>Project Director Email Address</t>
  </si>
  <si>
    <t>Project Director Phone Number</t>
  </si>
  <si>
    <t>CEO Email Address</t>
  </si>
  <si>
    <t>Management Information</t>
  </si>
  <si>
    <t>CEO Phone Number</t>
  </si>
  <si>
    <t>Name of Staff Member Guiding Assessment</t>
  </si>
  <si>
    <t>Staff Email Address</t>
  </si>
  <si>
    <t>Staff Phone Number</t>
  </si>
  <si>
    <t>Assessment Information</t>
  </si>
  <si>
    <t>Name of Assessor</t>
  </si>
  <si>
    <t>Organizational Affiliation of Assessor</t>
  </si>
  <si>
    <t>Assessor Email Address</t>
  </si>
  <si>
    <t>Assessor Phone Number</t>
  </si>
  <si>
    <t>Date of Assessment</t>
  </si>
  <si>
    <t>Say It</t>
  </si>
  <si>
    <t>Document it</t>
  </si>
  <si>
    <t>Do it</t>
  </si>
  <si>
    <t>Say it</t>
  </si>
  <si>
    <t>Determines project-specific standards for consideration</t>
  </si>
  <si>
    <t>Displays assessment scores and conclusions, and highlights non-compliant standards</t>
  </si>
  <si>
    <t>Projects are low-barrier</t>
  </si>
  <si>
    <t>Exits to homelessness are avoided</t>
  </si>
  <si>
    <t>Participant education is ongoing</t>
  </si>
  <si>
    <t xml:space="preserve">In order to best serve people in a housing first setting, staff in agencies understand households based on their cultural background.  Ideally, staff reflect the participant population they serve to provide appropriate, culturally specific services as needed.  This helps Participants feel comfortable, understood, and accepted and therefore, more likely to engage. </t>
  </si>
  <si>
    <t>Services support a participant’s ability to obtain and retain housing while not expecting or requiring changes in behavior to secure housing.  Services are informed by a harm-reduction philosophy that recognizes that drug and alcohol use and addiction are a part of some participants' lives.  Participants are engaged in non-judgmental communication regarding drug and alcohol use and are offered education regarding how to avoid risky behaviors and engage in safer practices.</t>
  </si>
  <si>
    <t xml:space="preserve">Participants are not terminated from the project for reasons such as failure to participate in supportive services, failure to make progress on a service plan. Services are voluntary for participants but not for staff.  </t>
  </si>
  <si>
    <t>Participants are only terminated from the project for lease (for permanent housing) or occupancy agreement violations, as applicable.  Clear appeal processes and due process is provided for all participants. If the project is recovery oriented, different standards may apply.</t>
  </si>
  <si>
    <t>Project staff do not have unrealistic expectations and policies. From time to time rules may be necessary to support safe and stable communities.  However, those rules (if there are any) are limited and are similar to those found in other place based projects and do not interfere with a life in the community.</t>
  </si>
  <si>
    <t>Every effort is made to provide a participant the opportunity to transfer from one project to another if a stay (or tenancy) is in jeopardy.  Whenever possible, discharge into homelessness is avoided.</t>
  </si>
  <si>
    <t>Housing is not time-limited (though rent assistance for rapid rehousing may be), and leases have a term of at least one year and are automatically renewable upon expiration for terms that are a minimum of one month long, except on prior notice by either party.  Occupancy agreements for transitional housing may be less than a year.</t>
  </si>
  <si>
    <t>Housing is considered permanent (not applicable for Transitional Housing)</t>
  </si>
  <si>
    <t>A participant has choice in location and type of housing they prefer from a range of housing types and among multiple units, as available and as practical. Tenant also has choice in other features of housing. A reasonable waiting period is the allowed "search" time for the project. Additionally, as applicable, participants are able to choose their roommates when sharing a room or unit.</t>
  </si>
  <si>
    <t>Participant choice is fundamental</t>
  </si>
  <si>
    <t xml:space="preserve">Leases do not have any provisions that would not be found in leases held by any other tenant in the property/building/etc. and is renewable at the participants’ and owner’s option. People experiencing homelessness who receives help moving into permanent housing should have leases that confer the full rights, responsibilities, and legal protections under Federal, state, and local housing laws. For transitional housing, there may be limitations on length of stay, but a lease/occupancy agreement should look like a lease/occupancy agreement in any other transitional housing projects. </t>
  </si>
  <si>
    <t>Leases are the same</t>
  </si>
  <si>
    <t xml:space="preserve">They are also given access to legal assistance, and encouraged to exercise their full legal rights and responsibilities. Landlords and providers in Housing First models abide by their legally defined roles and responsibilities. For instance, landlords and providers do not enter participants' apartments or rooms without participants' knowledge and permission except under legally-defined emergency circumstances.  </t>
  </si>
  <si>
    <t>Participants are educated about their lease or occupancy agreement terms</t>
  </si>
  <si>
    <t xml:space="preserve">Property or building management, with services support, incorporates practices and policies that prevent lease violations and evictions among participants.  A culture of “write-ups” in the project/building should be avoided. Rather, staff should find a balance between a “no-fail” approach and one with natural consequences. For transitional housing, the same applies for exits.  Ideally, exits should be for positive outcomes (moving to permanent housing). </t>
  </si>
  <si>
    <t>Eviction Prevention is essential</t>
  </si>
  <si>
    <t>Housing is stable</t>
  </si>
  <si>
    <t xml:space="preserve">While tenants are accountable to the rental agreement and need to pay rent (or have it paid) based on that agreement, at times, adjustments may be needed on a case by case basis.  As necessary, participants are given special payment arrangements for rent arrears and/or assistance with financial management, including representative payee arrangements.  Agencies should also demonstrate that payment plans for rent arrearages are developed and followed as needed. In some cases of transitional housing, program fees may be collected rather than rent.  The same standard applies for program fees in temporary housing.  </t>
  </si>
  <si>
    <t>Rent payment policies respond to tenant needs (as applicable)</t>
  </si>
  <si>
    <t>Youth and Young Adults</t>
  </si>
  <si>
    <t>People in Recovery</t>
  </si>
  <si>
    <t>Domestic Violence Survivors</t>
  </si>
  <si>
    <t>Coordinated Entry</t>
  </si>
  <si>
    <t>Street Outreach</t>
  </si>
  <si>
    <t>Emergency Shelter</t>
  </si>
  <si>
    <t>Transitional Housing</t>
  </si>
  <si>
    <t>Rapid Rehousing</t>
  </si>
  <si>
    <t>Permanent Supportive Housing</t>
  </si>
  <si>
    <t>Title</t>
  </si>
  <si>
    <t>Housing comes first</t>
  </si>
  <si>
    <t>No additional standards</t>
  </si>
  <si>
    <t>Leases</t>
  </si>
  <si>
    <t>Services</t>
  </si>
  <si>
    <t>Housing</t>
  </si>
  <si>
    <t>Population</t>
  </si>
  <si>
    <t>Which best describes the project *</t>
  </si>
  <si>
    <t>Project Type</t>
  </si>
  <si>
    <t>Access &amp; Evaluation; Project-specific</t>
  </si>
  <si>
    <t>None of the above</t>
  </si>
  <si>
    <t>Access &amp; Evaluation; Service &amp; Housing; Leases; Project-specific</t>
  </si>
  <si>
    <t>Access &amp; Evaluation; Service &amp; Housing; Project-specific</t>
  </si>
  <si>
    <t>Applicable Standards</t>
  </si>
  <si>
    <t>Instructions</t>
  </si>
  <si>
    <t>[Test Provider]</t>
  </si>
  <si>
    <t>Provider Information</t>
  </si>
  <si>
    <t>Provider's Legal Name</t>
  </si>
  <si>
    <t>Provider Info</t>
  </si>
  <si>
    <t>Input provider, project and general assessment information</t>
  </si>
  <si>
    <t xml:space="preserve">Agencies engage in a continued effort to hold housing for participants, even if they leave their housing for short periods due to treatment, illness, or any other temporary stay outside of the unit.  </t>
  </si>
  <si>
    <t>Optional notes here</t>
  </si>
  <si>
    <t>Housing First Standards</t>
  </si>
  <si>
    <t>Participants, with professional support, are the primary authors of their housing related service plans, as applicable (not every participant may need a plan).  Participants initiate and are offered routine opportunities to modify their plan.</t>
  </si>
  <si>
    <t>Participants create their own service plans with guidance from staff.  Participants have option of a peer to assist with that process.  Service plans are reviewed with participants and regularly offered as a resource to Participants.</t>
  </si>
  <si>
    <t>Services are permanent for Permanent Supportive Housing and last for up to two years for Rapid Rehousing.  In emergency shelter and transitional housing, services are available as long as the client resides in the unit or bed.</t>
  </si>
  <si>
    <t>As feasible, participants continue to receive services even if they lose their unit, or bed (for place based projects) or are placed in a short-term inpatient treatment. There may be a service hiatus, but the service relationship should continue.</t>
  </si>
  <si>
    <t>Staff develop relationships with clients to provide effective services by: a) providing for immediate needs and safety, b) developing trust and finding common ground, c) introducing participant to services relationship, d) clearly explaining staff roles</t>
  </si>
  <si>
    <t>Participants choose the type of services they receive</t>
  </si>
  <si>
    <t>Person Centered Planning is a guiding principle of the service planning process</t>
  </si>
  <si>
    <t>Service support is as permanent as the housing</t>
  </si>
  <si>
    <t>Continuation of services</t>
  </si>
  <si>
    <t>Services are provided through engagement models</t>
  </si>
  <si>
    <t>Services should be culturally and linguistically appropriate</t>
  </si>
  <si>
    <t>Staff are appropriately trained in clinical and non-clinical strategies (e.g. harm reduction, motivational interviewing, trauma informed approaches)</t>
  </si>
  <si>
    <t>Substance use, in and of itself, is not a reason for termination</t>
  </si>
  <si>
    <t>Participant rights are integral to any project rules</t>
  </si>
  <si>
    <t>Transfers are an option</t>
  </si>
  <si>
    <t>Housing (permanent and temporary, including emergency shelter) is not dependent on participation in services</t>
  </si>
  <si>
    <t>*Please note that when you select a project type, particular standards may not be relevant.</t>
  </si>
  <si>
    <t>Project -Specific Standards</t>
  </si>
  <si>
    <t xml:space="preserve">Procedures and oversight demonstrate that staff do everything possible to avoid denying assistance or rejecting an individual or family for the reasons listed in Access Standard #1.  </t>
  </si>
  <si>
    <t>Projects do not deny assistance for unnecessary reasons</t>
  </si>
  <si>
    <t>Access regardless of sexual orientation, gender identity, or marital status</t>
  </si>
  <si>
    <t>Admission process is expedited with speed and efficiency</t>
  </si>
  <si>
    <t xml:space="preserve"> Intake processes are person-centered and flexible</t>
  </si>
  <si>
    <t xml:space="preserve">Intake and assessment procedures are focused on the individual’s or family’s strengths, needs, and preferences. Projects do not require specific appointment times, but have flexible intake schedules that ensure access to all households. Assessments are focused on identifying household strengths, resources, as well as identifying barriers to housing that can inform the basis of a housing plan as soon as a person is enrolled in the project. </t>
  </si>
  <si>
    <t>The provider/project accepts and makes referrals directly through Coordinated Entry</t>
  </si>
  <si>
    <t xml:space="preserve">Project participants receive ongoing education on Housing First principles as well as other service models employed in the project. In the beginning of and throughout tenancy, participants are informed about their full rights and responsibilities as lease holders, including the potential causes for eviction. </t>
  </si>
  <si>
    <t>Input is welcomed regarding the project’s policies, processes, procedures, and practices. Opportunities include involvement in: quality assurance and evaluation processes, a participant leadership/advisory board, processes to formally communicate with landlords, the design of and participation in surveys and focus groups, planning social gatherings, integrating peer specialists and peer-facilitated support groups to compliment professional services.</t>
  </si>
  <si>
    <t>Projects create regular, formal opportunities for participants to offer input</t>
  </si>
  <si>
    <t>Projects promote participant choice in services</t>
  </si>
  <si>
    <t>Person-centered Planning is a guiding principle of the service planning process</t>
  </si>
  <si>
    <t>Services are continued despite change in housing status or placement</t>
  </si>
  <si>
    <t xml:space="preserve">Wherever possible, participants continue to be offered services even if they lose their housing unit or bed (for congregate projects), or if they are placed in a short-term inpatient treatment. Ideally, the service relationship should continue, despite a service hiatus during some institutional stays.  </t>
  </si>
  <si>
    <t>Participant engagement is a core component of service delivery</t>
  </si>
  <si>
    <t xml:space="preserve">Staff provide effective services by developing relationships with participants that provide immediate needs and safety, develop trust and common ground, making warm hand-offs to other mainstream service providers, and clearly explain staff roles.  Engagement is regular and relationships are developed over time. </t>
  </si>
  <si>
    <t>Services are culturally appropriate with translation services available, as needed</t>
  </si>
  <si>
    <t>Staff are trained in clinical and non-clinical strategies (including harm reduction, motivational interviewing, trauma-informed approaches, strength-based)</t>
  </si>
  <si>
    <t>Housing is not dependent on participation in services</t>
  </si>
  <si>
    <t>Substance use is not a reason for termination</t>
  </si>
  <si>
    <t>The rules and regulations of the project are centered on participants’ rights</t>
  </si>
  <si>
    <t>Participants have the option to transfer to another project</t>
  </si>
  <si>
    <t xml:space="preserve">Housing is not time-limited (though rent assistance may be) and leases are automatically renewable upon expiration, except with prior notice by either party. </t>
  </si>
  <si>
    <t>Leases are the same for participants as for other tenants</t>
  </si>
  <si>
    <t>Participants receive education about their lease or occupancy agreement terms</t>
  </si>
  <si>
    <t>Participants are also given access to legal assistance and encouraged to exercise their full legal rights and responsibilities. Landlords and providers abide by their legally-defined roles and responsibilities.</t>
  </si>
  <si>
    <t>Measures are used to prevent eviction</t>
  </si>
  <si>
    <t>Providing stable housing is a priority</t>
  </si>
  <si>
    <t xml:space="preserve">Providers engage in a continued effort to hold housing for participants, even if they leave their housing for short periods due to treatment, illness, or any other temporary stay outside of the unit.  </t>
  </si>
  <si>
    <t>Rent payment policies respond to tenants’ needs (as applicable)</t>
  </si>
  <si>
    <t xml:space="preserve">While tenants are accountable to the rental agreement, adjustments may be needed on a case by case basis. As necessary, participants are given special payment arrangements for rent arrears and/or assistance with financial management, including representative payee arrangements. </t>
  </si>
  <si>
    <t>Services are offered</t>
  </si>
  <si>
    <t>Projects include positive youth development principles</t>
  </si>
  <si>
    <t xml:space="preserve">Youth projects should include positive youth development orientation. Positive youth development builds on strengths and resiliency. By focusing on strengths and assets, rather than what might be “wrong,” youth are empowered and are equipped to make positive decisions. </t>
  </si>
  <si>
    <t>Staff use harm reduction practices and approaches</t>
  </si>
  <si>
    <t xml:space="preserve">Youth models employ a harm reduction and recovery orientation, including those developed for youth and young adults with substance use and addictions.  Projects may make abstinence-based models available for youth and young adults; however, the choice should lie with the participant, not with the project.  </t>
  </si>
  <si>
    <t>Project design accounts for the age of youth and young adults to be served</t>
  </si>
  <si>
    <t xml:space="preserve">Developmentally-appropriate project design ensures that project entry and on-going participation is not predicated on behaviors or experiences that youth and young adults may not currently have or if they were older would not result in consequences.  For example, projects should accept and allow continued participation for youth who do not have income or immediate prospects of income because their age has not allowed them the opportunity to gain employment.  </t>
  </si>
  <si>
    <t>Recovery housing is offered as one choice among other housing opportunities</t>
  </si>
  <si>
    <t>Services include relapse support</t>
  </si>
  <si>
    <t>Housing and services include relapse support that does not automatically evict or discharge a participant from the project for temporary relapse. Relapse support might  include referrals to outpatient treatment or direct provision of outpatient services or the ability to hold a unit for a certain period of time (30-90 days) while the participant undergoes residential treatment.</t>
  </si>
  <si>
    <t>Participant safety is a priority at all points of engagement and in all planning processes</t>
  </si>
  <si>
    <t>Housing stability is a priority</t>
  </si>
  <si>
    <t>Providers support survivors and their children to retain or obtain safe, stable housing. Survivors choose the type of housing and location of housing. Housing is located in an area that is considered safe from the abusive relationship.</t>
  </si>
  <si>
    <t>Coordinated Entry does not screen people out for perceived barriers</t>
  </si>
  <si>
    <t>Projects screen for health and safety needs</t>
  </si>
  <si>
    <t>Outreach projects screen people contacted through outreach as soon as possible for critical health and safety needs, providing immediate response to people with the most severe needs.</t>
  </si>
  <si>
    <t>Street outreach projects are focused on providing access to housing and services</t>
  </si>
  <si>
    <t xml:space="preserve">Participants and staff understand that the primary goals of street outreach are to provide access to temporary housing and services and/or re-housing participants in permanent housing as quickly as possible, regardless of perceived barriers. Street outreach projects reflect the low-barrier orientation of the Coordinated Entry process. </t>
  </si>
  <si>
    <t>Street outreach is linked to Coordinated Entry</t>
  </si>
  <si>
    <t>Written policy and procedures detail a process by which street outreach staff ensures that persons encountered on the streets are offered the same standardized processes as persons assessed through site-based access points. Outreach teams are coordinated, trained, and have the ability to engage and quickly connect people experiencing homelessness to the local coordinated entry process in order to apply for and obtain permanent housing. Based on the CoC’s decision about how street outreach is incorporated into the assessment process, street outreach projects must comply with the CoC’s decision.</t>
  </si>
  <si>
    <t>Street outreach continuously engages those experiencing homelessness and on the street</t>
  </si>
  <si>
    <t xml:space="preserve"> Through continuous engagement strategies, a street outreach project provides quick linkage to housing and services when a person is ready to engage.</t>
  </si>
  <si>
    <t>Focus of emergency shelter is on safe and responsive temporary shelter</t>
  </si>
  <si>
    <t>Transitional housing is focused on safe and quick transitions to permanent housing</t>
  </si>
  <si>
    <t>RRH services support people in maintaining their housing</t>
  </si>
  <si>
    <t>RRH as a bridge to permanent supportive housing</t>
  </si>
  <si>
    <t>PSH is focused on ending homelessness for those with the most severe barriers to maintaining housing</t>
  </si>
  <si>
    <t>Participants and staff understand that a primary goal of permanent supportive housing is to end homelessness for people with the most severe service needs and help participants stay housed, regardless of other perceived barriers.</t>
  </si>
  <si>
    <t xml:space="preserve">In order to provide clear roles of staff for participants in terms of lease and rules enforcement as well as tenant advocacy, property management and service provider staff should be separate roles. However, they should work together on a regular basis through regular communications and meetings regarding Participants to address tenancy issues in order to preserve tenancy.  </t>
  </si>
  <si>
    <t>Access Definition / Evidence</t>
  </si>
  <si>
    <t>Not at all</t>
  </si>
  <si>
    <t>Somewhat</t>
  </si>
  <si>
    <t>Always</t>
  </si>
  <si>
    <t>'Say It'</t>
  </si>
  <si>
    <t>Project</t>
  </si>
  <si>
    <t>Check</t>
  </si>
  <si>
    <t>Numbers</t>
  </si>
  <si>
    <t>Percentages</t>
  </si>
  <si>
    <t>Number of standards</t>
  </si>
  <si>
    <t>'Do It'</t>
  </si>
  <si>
    <t>'Document It'</t>
  </si>
  <si>
    <t>Supportive Housing Standards Rating</t>
  </si>
  <si>
    <t>Start</t>
  </si>
  <si>
    <t>Initial</t>
  </si>
  <si>
    <t>Middle</t>
  </si>
  <si>
    <t>End</t>
  </si>
  <si>
    <t>Max</t>
  </si>
  <si>
    <t>Pointer</t>
  </si>
  <si>
    <t>Value</t>
  </si>
  <si>
    <t>Your score:</t>
  </si>
  <si>
    <t>Score:</t>
  </si>
  <si>
    <t>Coordinated entry</t>
  </si>
  <si>
    <t>Street outreach</t>
  </si>
  <si>
    <t>Emergency shelter</t>
  </si>
  <si>
    <t>Transitional housing</t>
  </si>
  <si>
    <t>Rapid rehousing</t>
  </si>
  <si>
    <t>Permanent supportive housing</t>
  </si>
  <si>
    <t>With special pop</t>
  </si>
  <si>
    <t>Without special pop</t>
  </si>
  <si>
    <t>Standard Numbers</t>
  </si>
  <si>
    <t>Answer Numbers</t>
  </si>
  <si>
    <t>Max answer score (for 'always')</t>
  </si>
  <si>
    <t>Project type</t>
  </si>
  <si>
    <t>Special population</t>
  </si>
  <si>
    <t>Evaluation max score</t>
  </si>
  <si>
    <t>3 categories (say, document, do) x 2 max points for 'always'</t>
  </si>
  <si>
    <t>Max potential score:</t>
  </si>
  <si>
    <t>Non-Compliant Standards ("Not at all" to Whether Standard is Said)</t>
  </si>
  <si>
    <t>Non-Documented Standards ("Not at All" to Whether Standard is Documented)</t>
  </si>
  <si>
    <t>Non-Evidenced Standards ("Not at All" to Whether Standard is Done")</t>
  </si>
  <si>
    <t>Standards - Access &amp; Evaluation</t>
  </si>
  <si>
    <t>Input compliance with standards concerning participant access to the project and input, project evaluation and performance management</t>
  </si>
  <si>
    <t>Assesses whether access and evaluation are compliant with Housing First principles</t>
  </si>
  <si>
    <t>Standards - Services &amp; Housing</t>
  </si>
  <si>
    <t>Input compliance with standards concerning the service and housing models and structure, where applicable</t>
  </si>
  <si>
    <t>Assesses whether services and housing are compliant with Housing First principles</t>
  </si>
  <si>
    <t>Standards - Leases</t>
  </si>
  <si>
    <t>Input compliance with standards concerning the lease and occupancy agreements, where applicable</t>
  </si>
  <si>
    <t>Assesses whether leases and occupancy agreements are compliant with Housing First principles</t>
  </si>
  <si>
    <t>Standards – Project-Specific</t>
  </si>
  <si>
    <t>Prompts assessment standards based on project type and targeted sub-populations served by the project, where applicable</t>
  </si>
  <si>
    <t>Assesses whether specific project standards are compliant with Housing First principles</t>
  </si>
  <si>
    <t xml:space="preserve">For each standard, please use the drop down boxes in the three columns to the right to select “Not at all” or “Sometimes” or "Always". Marking "Always" </t>
  </si>
  <si>
    <t>signifies full compliance for the standard.</t>
  </si>
  <si>
    <t>Participant Input Definition / Evidence</t>
  </si>
  <si>
    <t>Participant Input</t>
  </si>
  <si>
    <t>Services are focused on ensuring that youth transition to independence.</t>
  </si>
  <si>
    <t>Led by the survivor, a safety plan is developed that includes an assessment of danger, particular points of vulnerability, and best approaches to increasing safety.</t>
  </si>
  <si>
    <t>Property Management duties are separate and distinct from services/case management</t>
  </si>
  <si>
    <t xml:space="preserve">  </t>
  </si>
  <si>
    <t>Are your services targeted to any of the following populations specifically? Please select one if so, as this impacts your assessment questions.</t>
  </si>
  <si>
    <t xml:space="preserve">Equal access is provided in accordance with the 2012 and 2016 Equal Access Rules, meaning that any project funded by HUD must ensure equal access for persons regardless of one’s sexual orientation or marital status, and in accordance with one’s gender identity. Adult only households, regardless of marital status, should have equal access to projects (if these project types are not available within a CoC, the CoC should conduct an assessment to determine if these project types are needed and work with providers to accommodate the need). Please see Equal Access Rules here: https://www.hudexchange.info/resource/1991/equal-access-to-housing-final-rule/ </t>
  </si>
  <si>
    <t>Projects have expedited admission processes, to the greatest extent possible, including helping participants obtain documentation required by funding sources, as well as processes to admit participants regardless of the status of their eligibility documentation whenever applicable.</t>
  </si>
  <si>
    <t>Projects actively participate in the CoC-designated Coordinated Entry processes as part of streamlined community-wide system access and triage. If these processes are not yet implemented, projects follow communities’ existing referral processes. Referrals from Coordinated Entry are rarely rejected, and only if there is a history of violence, the participant does not want to be in the project, there are legally valid grounds (such as restrictions regarding sex offenders)  or some other exceptional circumstance that is well documented.</t>
  </si>
  <si>
    <t xml:space="preserve">Service connections are permanently available and accessible for participants in Permanent Supportive Housing.  Rapid Re-Housing projects should, at a minimum, be prepared to offer services for up to 6 months after the rental assistance ends. In emergency shelter and transitional housing, services are available as long as the participant resides in the unit or bed – and up to 6 months following exit from transitional housing.  </t>
  </si>
  <si>
    <t>Project staff are sensitive to and support the cultural aspects of diverse households. Wherever possible, staff demographics reflect the participant population they serve in order to provide appropriate, culturally-specific services. Translation services are provided when needed to ensure full comprehension of the project. Projects that serve families with children should have family-friendly rules that allow for different schedules based on work and school hours and have services that allow parents to participate in activities without having to constantly supervise their children themselves (i.e. can use the bathroom or take a shower without their children being in the bathroom with them).</t>
  </si>
  <si>
    <t>Services support a participant’s ability to obtain and retain housing regardless of changes in behavior.  Services are informed by a harm-reduction philosophy, such as recognizing that substance use and addiction are a part of some participants' lives. Participants are engaged in non-judgmental communication regarding their behavior and are offered education regarding how to avoid risky behaviors and engage in safer practices.</t>
  </si>
  <si>
    <t xml:space="preserve">Participation in permanent and temporary housing settings,  as well as crisis settings such as emergency shelter, is not contingent on participating in supportive services or demonstration of progress made on a service plan.  Services must be offered by staff, but are voluntary for participants. </t>
  </si>
  <si>
    <t>Participants are only terminated from the project for violations in the lease or occupancy agreements, as applicable.  Occupancy agreements or an addendum to the lease do not include conditions around substance use or participation in services. If the project is a recovery housing model focused on people who are in early recovery from drugs or alcohol (as outlined in HUD’s Recovery Housing Brief), different standards related to use and subsequent offer of treatment may apply. See HUD's Recovery Housing brief here: https://www.hudexchange.info/resource/4852/recovery-housing-policy-brief/</t>
  </si>
  <si>
    <t>Project staff have realistic expectations and policies. Rules and regulations are designed to support safe and stable communities and should never interfere with a life in the community. Participants have access to the project at all hours (except for nightly in and out shelter) and accommodation is made for pets.</t>
  </si>
  <si>
    <t xml:space="preserve">Transfers should be accommodated for tenants who reasonably believe that they are threatened with imminent harm from further violence if the tenant remains in the same unit. Whenever possible, transfers occur before a participant experiences homelessness.  </t>
  </si>
  <si>
    <t>A participant has, at minimum, choices in deciding the location and type of housing based on preferences from a range of housing types and among multiple units, as available and as practical. In project-based settings, participants should be offered choice of units within a particular building, or within the portfolio of single site properties. In projects that use shared housing, i.e. housing with unrelated roommates, participants should be offered choice of roommates, as available and as practical. Additionally, as applicable, participants are able to choose their roommates when sharing a room or unit.</t>
  </si>
  <si>
    <t xml:space="preserve">Leases do not have any provisions that would not be found in leases held by any other tenant in the property or building and is renewable per the participants’ and owner’s choice. People experiencing homelessness who receive help moving into permanent housing should have leases that confer the full rights, responsibilities, and legal protections under Federal, state, and local housing laws. For transitional housing, there may be limitations on length of stay, but a lease/occupancy agreement should look like a lease that a person would have in the normal rental market. </t>
  </si>
  <si>
    <t xml:space="preserve">Property or building management, with services support, incorporates a culture of eviction avoidance, reinforced through practices and policies that prevent lease violations and evictions among participants, and evict participants only when they are a threat to self or others. Clear eviction appeal processes and due process is provided for all participants. Lease bifurcation is allowed so that a tenant or lawful occupant who is a victim of a criminal act of physical violence committed against them by another tenant or lawful occupant is not evicted, removed or penalized if the other is evicted. </t>
  </si>
  <si>
    <t>A permanent supportive housing project ensures quick linkage to a unit and wrap around services, based on participant needs, preferences, and resource availability.</t>
  </si>
  <si>
    <t xml:space="preserve">Coordinated Entry does not screen people out for assistance due to perceived barriers related to housing or services, including, but not limited to, too little or no income, active or a history of substance use, domestic violence history, minimal linkages to other services, the type or extent of disability-related services or supports that are needed, or criminal justice history. </t>
  </si>
  <si>
    <t>Process to assess project-level policies and alert CoC</t>
  </si>
  <si>
    <t>Written policies and procedures exist to determine which projects have project-level policies that screen out “high barrier” households, and the  steps that the coordinated entry provider will take to alert the CoC of these projects, thereby enabling the CoC to take steps to assist these projects in adopting Housing First principles.</t>
  </si>
  <si>
    <t>Rapid Re-Housing is made available to serve as a bridge to other permanent housing options so that persons with high service needs or vulnerabilities can be housed more quickly.  (See HUD’s Rapid Re-Housing Brief here: https://www.hudexchange.info/resources/documents/Rapid-Re-Housing-Brief.pdf)</t>
  </si>
  <si>
    <t>Communities use street outreach engagements with those on the street and in encampments to understand and remove barriers to those accessing the crisis response system.</t>
  </si>
  <si>
    <t xml:space="preserve">Street Outreach engagements inform the community’s efforts to improve their crisis response system </t>
  </si>
  <si>
    <t>Participants and staff understand that the primary goals of the emergency shelter are to provide temporary accommodation that is safe, respectful, and responsive to individual needs and that participants are offered permanent housing as quickly as possible, regardless of perceived barriers.</t>
  </si>
  <si>
    <t xml:space="preserve">If a temporary shelter placement is made, assessment and planning for permanent housing placement begins as quickly as possible. People who are unsheltered are not required to first enter an emergency shelter in order to access permanent housing placement assistance and enter permanent housing.  </t>
  </si>
  <si>
    <t xml:space="preserve">A transitional housing project ensures quick linkage to a unit and services based on participant choice.  </t>
  </si>
  <si>
    <t>Participants and staff understand that the primary goals of transitional housing are to provide temporary accommodations that are safe, respectful, and responsive to individual needs, address the service needs of participants, and re-house participants in permanent housing as quickly as possible, regardless of other personal issues or concerns, and as desired by the participant.  Participation in transitional housing services does not inhibit participants from moving to permanent housing when they choose to. Assessment and planning for permanent housing placement begins as soon as the individual or family expresses a desire to transition to permanent housing.</t>
  </si>
  <si>
    <t>TH projects provide appropriate services</t>
  </si>
  <si>
    <t>TH projects provide appropriate services to meet the participants health and safety needs (e.g., persons in early recovery; domestic violence survivors; those who need special accommodations) when there are no permanent housing solutions available (with or without supportive services) or when the participant chooses transitional housing. Services are not required in order to participate in housing.</t>
  </si>
  <si>
    <t>No individuals or families, including those who are unsheltered, are required to enter a transitional housing project in order to access permanent housing placement assistance and enter permanent housing.</t>
  </si>
  <si>
    <t xml:space="preserve">A Rapid Re-housing project ensures quick linkage to rapid re-housing assistance, based on participant choice. </t>
  </si>
  <si>
    <t>Participants and staff understand that a primary goal of rapid re-housing is to end homelessness and move participants to permanent housing as quickly as possible, regardless of perceived barriers.</t>
  </si>
  <si>
    <t>Providers continuously assess a participant’s need for assistance</t>
  </si>
  <si>
    <t>On an ongoing basis, providers assess a participant’s needs for continued assistance and provide tailored assistance based on those assessments.</t>
  </si>
  <si>
    <t>Services support sustained recovery</t>
  </si>
  <si>
    <t>If project is a Safe Haven, please choose project type that it most operates like, e.g. shelter, transitional housing, or permanent housing</t>
  </si>
  <si>
    <t>Joint Transitional Housing &amp; Rapid Rehousing</t>
  </si>
  <si>
    <t>Participants and staff understand that the primary goals of transitional housing are to provide temporary accommodations that are safe, respectful, and responsive to individual needs, address the services needs of participants, and re-house participants in permanent housing as quickly as possible, regardless of other personal issues or concerns, and as desired by the participant. Participation in transitional housing services does not inhibit participants from moving to permanent housing when they choose to. Assessment and planning for permanent housing placement begins as soon as the individual or family expresses a desire to transition to permanent housing.</t>
  </si>
  <si>
    <t>Quick access to RRH assistance</t>
  </si>
  <si>
    <t>Quick access to TH assistance</t>
  </si>
  <si>
    <t>Quick access to PSH assistance</t>
  </si>
  <si>
    <t>Projects that can no longer serve particular households utilize the coordinated entry process, or the communities’ existing referral processes if coordinated entry processes are not yet implemented, to ensure that those individuals and families have access to other housing and services as desired, and do not become disconnected from services and housing. Households encounter these exits under certain circumstances, such as if they demonstrate violent or harassing behaviors, which are described within agencies’ regulation-adherent policies.</t>
  </si>
  <si>
    <t>Admission to projects is not contingent on pre-requisites such as abstinence of substances, minimum income requirements, health or mental health history, medication adherence, age, criminal justice history, financial history, completion of treatment, participation in services, “housing readiness,” history or occurrence of victimization, survivor of sexual assault or an affiliated person of such a survivor or other unnecessary conditions unless required by law or funding source.</t>
  </si>
  <si>
    <t>The unique needs and strengths of each individual survivor and their children are taken into account with regard to the types of services that are available and offered. Project uses flexible and survivor-focused approaches to overcome barriers survivors may face in accessing services through traditional models.</t>
  </si>
  <si>
    <t>Survivor-driven advocacy is available</t>
  </si>
  <si>
    <t>Participants are able to choose from an array of services. Services offered are housing focused and include the following areas of support: employment and income, childhood and education, community connection, and stabilization to maintain housing.  These should be provided by linking to community-based services.</t>
  </si>
  <si>
    <t>Connection to recovery housing reflects individual choice for this path toward recovery. Abstinence-only spaces are incorporated into a Housing First model wherever possible, thus providing this type of recovery option to those who choose it. Recovery supports are offered, particularly connections to community-based treatment options.</t>
  </si>
  <si>
    <t>Recovery housing projects provide services that align with participants’ choice and prioritization of recovery, including but not limited to abstinence from substances (if that is a personal goal), long-term permanent housing stability, and stable income through employment or benefits. Support is offered through connections to community-based treatment options.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</si>
</sst>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quot;Access&quot;\ #"/>
    <numFmt numFmtId="165" formatCode="mmm\ dd\ yyyy"/>
    <numFmt numFmtId="166" formatCode="&quot;Population&quot;\ #"/>
    <numFmt numFmtId="167" formatCode="&quot;Organization&quot;\ #"/>
    <numFmt numFmtId="168" formatCode="&quot;Services&quot;\ #"/>
    <numFmt numFmtId="169" formatCode="&quot;Housing&quot;\ #"/>
    <numFmt numFmtId="170" formatCode="[$-409]d\-mmm\-yy;@"/>
    <numFmt numFmtId="171" formatCode="&quot;Project&quot;\ #"/>
    <numFmt numFmtId="172" formatCode="&quot;Evaluation&quot;\ #"/>
    <numFmt numFmtId="173" formatCode="&quot;Housing &quot;#"/>
    <numFmt numFmtId="174" formatCode="&quot;Leases&quot;\ #"/>
    <numFmt numFmtId="175" formatCode="#;#;\-"/>
    <numFmt numFmtId="176" formatCode="&quot;Participant Input&quot;\ #"/>
  </numFmts>
  <fonts count="20" x14ac:knownFonts="1">
    <font>
      <sz val="11"/>
      <color theme="1"/>
      <name val="Calibri"/>
      <family val="2"/>
      <scheme val="minor"/>
    </font>
    <font>
      <sz val="12"/>
      <color theme="1"/>
      <name val="Perpetua"/>
      <family val="1"/>
    </font>
    <font>
      <b/>
      <sz val="12"/>
      <color theme="1"/>
      <name val="Perpetua"/>
      <family val="1"/>
    </font>
    <font>
      <i/>
      <sz val="12"/>
      <color theme="1"/>
      <name val="Perpetua"/>
      <family val="1"/>
    </font>
    <font>
      <b/>
      <sz val="12"/>
      <color theme="0"/>
      <name val="Perpetua"/>
      <family val="1"/>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i/>
      <sz val="11"/>
      <color theme="1"/>
      <name val="Calibri"/>
      <family val="2"/>
      <scheme val="minor"/>
    </font>
    <font>
      <i/>
      <sz val="11"/>
      <color indexed="8"/>
      <name val="Calibri"/>
      <family val="2"/>
      <scheme val="minor"/>
    </font>
    <font>
      <sz val="11"/>
      <color rgb="FF000000"/>
      <name val="Calibri"/>
      <family val="2"/>
      <scheme val="minor"/>
    </font>
    <font>
      <sz val="10"/>
      <color theme="1"/>
      <name val="Calibri"/>
      <family val="2"/>
      <scheme val="minor"/>
    </font>
    <font>
      <i/>
      <sz val="11"/>
      <color theme="0"/>
      <name val="Calibri"/>
      <family val="2"/>
      <scheme val="minor"/>
    </font>
    <font>
      <sz val="9"/>
      <color theme="1"/>
      <name val="Calibri"/>
      <family val="2"/>
      <scheme val="minor"/>
    </font>
    <font>
      <sz val="12"/>
      <color theme="1"/>
      <name val="Calibri"/>
      <family val="2"/>
      <scheme val="minor"/>
    </font>
    <font>
      <i/>
      <sz val="11"/>
      <color theme="1"/>
      <name val="Perpetua"/>
      <family val="1"/>
    </font>
    <font>
      <b/>
      <i/>
      <sz val="12"/>
      <color theme="1"/>
      <name val="Perpetua"/>
      <family val="1"/>
    </font>
    <font>
      <i/>
      <sz val="12"/>
      <name val="Calibri"/>
      <family val="2"/>
      <scheme val="minor"/>
    </font>
    <font>
      <sz val="11"/>
      <color rgb="FF1F497D"/>
      <name val="Calibri"/>
      <family val="2"/>
      <scheme val="minor"/>
    </font>
  </fonts>
  <fills count="12">
    <fill>
      <patternFill patternType="none"/>
    </fill>
    <fill>
      <patternFill patternType="gray125"/>
    </fill>
    <fill>
      <patternFill patternType="solid">
        <fgColor theme="1"/>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F2F2F2"/>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bgColor indexed="64"/>
      </patternFill>
    </fill>
  </fills>
  <borders count="27">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5" fillId="0" borderId="0" applyFont="0" applyFill="0" applyBorder="0" applyAlignment="0" applyProtection="0"/>
  </cellStyleXfs>
  <cellXfs count="286">
    <xf numFmtId="0" fontId="0" fillId="0" borderId="0" xfId="0"/>
    <xf numFmtId="0" fontId="1" fillId="0" borderId="0" xfId="0" applyFont="1"/>
    <xf numFmtId="0" fontId="1" fillId="4" borderId="0" xfId="0" applyFont="1" applyFill="1" applyAlignment="1">
      <alignment vertical="center" wrapText="1"/>
    </xf>
    <xf numFmtId="0" fontId="1" fillId="0" borderId="6" xfId="0" applyFont="1" applyBorder="1"/>
    <xf numFmtId="0" fontId="1" fillId="0" borderId="8" xfId="0" applyFont="1" applyBorder="1"/>
    <xf numFmtId="0" fontId="1" fillId="0" borderId="0" xfId="0" applyFont="1" applyAlignment="1">
      <alignment vertical="center" wrapText="1"/>
    </xf>
    <xf numFmtId="0" fontId="3" fillId="4" borderId="0" xfId="0" applyFont="1" applyFill="1" applyAlignment="1">
      <alignment vertical="center" wrapText="1"/>
    </xf>
    <xf numFmtId="0" fontId="3" fillId="0" borderId="0" xfId="0" applyFont="1" applyAlignment="1">
      <alignment vertical="center" wrapText="1"/>
    </xf>
    <xf numFmtId="0" fontId="1" fillId="0" borderId="0" xfId="0" applyFont="1" applyAlignment="1">
      <alignment horizontal="left"/>
    </xf>
    <xf numFmtId="0" fontId="1" fillId="0" borderId="7" xfId="0" applyFont="1" applyBorder="1"/>
    <xf numFmtId="0" fontId="1" fillId="0" borderId="5" xfId="0" applyFont="1" applyBorder="1"/>
    <xf numFmtId="0" fontId="1" fillId="4" borderId="5" xfId="0" applyFont="1" applyFill="1" applyBorder="1"/>
    <xf numFmtId="0" fontId="2" fillId="0" borderId="0" xfId="0" applyFont="1"/>
    <xf numFmtId="0" fontId="1" fillId="0" borderId="0" xfId="0" applyFont="1" applyAlignment="1">
      <alignment horizontal="centerContinuous"/>
    </xf>
    <xf numFmtId="0" fontId="2" fillId="3" borderId="10" xfId="0" applyFont="1" applyFill="1" applyBorder="1"/>
    <xf numFmtId="0" fontId="2" fillId="3" borderId="11" xfId="0" applyFont="1" applyFill="1" applyBorder="1"/>
    <xf numFmtId="0" fontId="1" fillId="3" borderId="9" xfId="0" applyFont="1" applyFill="1" applyBorder="1"/>
    <xf numFmtId="0" fontId="1" fillId="4" borderId="6" xfId="0" applyFont="1" applyFill="1" applyBorder="1" applyAlignment="1">
      <alignment vertical="center" wrapText="1"/>
    </xf>
    <xf numFmtId="0" fontId="3" fillId="4" borderId="6" xfId="0" applyFont="1" applyFill="1" applyBorder="1" applyAlignment="1">
      <alignment vertical="center" wrapText="1"/>
    </xf>
    <xf numFmtId="0" fontId="1" fillId="0" borderId="6" xfId="0" applyFont="1" applyBorder="1" applyAlignment="1">
      <alignment vertical="center" wrapText="1"/>
    </xf>
    <xf numFmtId="0" fontId="3" fillId="0" borderId="6" xfId="0" applyFont="1" applyBorder="1" applyAlignment="1">
      <alignment vertical="center" wrapText="1"/>
    </xf>
    <xf numFmtId="0" fontId="3" fillId="0" borderId="1" xfId="0" applyFont="1" applyBorder="1" applyAlignment="1">
      <alignment vertical="center" wrapText="1"/>
    </xf>
    <xf numFmtId="0" fontId="3" fillId="0" borderId="8" xfId="0" applyFont="1" applyBorder="1" applyAlignment="1">
      <alignment vertical="center" wrapText="1"/>
    </xf>
    <xf numFmtId="0" fontId="4" fillId="2" borderId="0" xfId="0" applyFont="1" applyFill="1" applyAlignment="1">
      <alignment horizontal="centerContinuous"/>
    </xf>
    <xf numFmtId="0" fontId="1" fillId="2" borderId="0" xfId="0" applyFont="1" applyFill="1" applyAlignment="1">
      <alignment horizontal="centerContinuous"/>
    </xf>
    <xf numFmtId="166" fontId="1" fillId="4" borderId="5" xfId="0" applyNumberFormat="1" applyFont="1" applyFill="1" applyBorder="1" applyAlignment="1">
      <alignment horizontal="left" vertical="center"/>
    </xf>
    <xf numFmtId="166" fontId="1" fillId="0" borderId="5" xfId="0" applyNumberFormat="1" applyFont="1" applyBorder="1" applyAlignment="1">
      <alignment horizontal="left" vertical="center"/>
    </xf>
    <xf numFmtId="0" fontId="1" fillId="0" borderId="9" xfId="0" applyFont="1" applyBorder="1" applyAlignment="1">
      <alignment wrapText="1"/>
    </xf>
    <xf numFmtId="0" fontId="1" fillId="0" borderId="11" xfId="0" applyFont="1" applyBorder="1"/>
    <xf numFmtId="0" fontId="1" fillId="0" borderId="2" xfId="0" applyFont="1" applyBorder="1"/>
    <xf numFmtId="0" fontId="1" fillId="0" borderId="9" xfId="0" applyFont="1" applyBorder="1"/>
    <xf numFmtId="0" fontId="1" fillId="0" borderId="4" xfId="0" applyFont="1" applyBorder="1"/>
    <xf numFmtId="0" fontId="1" fillId="3" borderId="0" xfId="0" applyFont="1" applyFill="1"/>
    <xf numFmtId="0" fontId="1" fillId="3" borderId="0" xfId="0" applyFont="1" applyFill="1" applyAlignment="1">
      <alignment horizontal="center"/>
    </xf>
    <xf numFmtId="0" fontId="2" fillId="0" borderId="12" xfId="0" applyFont="1" applyBorder="1"/>
    <xf numFmtId="0" fontId="1" fillId="0" borderId="13" xfId="0" applyFont="1" applyBorder="1"/>
    <xf numFmtId="0" fontId="1" fillId="0" borderId="14" xfId="0" applyFont="1" applyBorder="1"/>
    <xf numFmtId="0" fontId="1" fillId="0" borderId="15" xfId="0" applyFont="1" applyBorder="1"/>
    <xf numFmtId="0" fontId="1" fillId="0" borderId="16" xfId="0" applyFont="1" applyBorder="1"/>
    <xf numFmtId="0" fontId="1" fillId="0" borderId="17" xfId="0" applyFont="1" applyBorder="1"/>
    <xf numFmtId="0" fontId="1" fillId="0" borderId="18" xfId="0" applyFont="1" applyBorder="1"/>
    <xf numFmtId="0" fontId="1" fillId="0" borderId="19" xfId="0" applyFont="1" applyBorder="1"/>
    <xf numFmtId="171" fontId="1" fillId="4" borderId="5" xfId="0" applyNumberFormat="1" applyFont="1" applyFill="1" applyBorder="1" applyAlignment="1">
      <alignment horizontal="left" vertical="center"/>
    </xf>
    <xf numFmtId="171" fontId="1" fillId="0" borderId="5" xfId="0" applyNumberFormat="1" applyFont="1" applyBorder="1" applyAlignment="1">
      <alignment horizontal="left" vertical="center"/>
    </xf>
    <xf numFmtId="0" fontId="0" fillId="0" borderId="0" xfId="0" applyAlignment="1">
      <alignment vertical="center"/>
    </xf>
    <xf numFmtId="0" fontId="0" fillId="0" borderId="0" xfId="0" applyAlignment="1">
      <alignment horizontal="left" vertical="center" indent="5"/>
    </xf>
    <xf numFmtId="0" fontId="0" fillId="2" borderId="0" xfId="0" applyFill="1"/>
    <xf numFmtId="0" fontId="0" fillId="3" borderId="0" xfId="0" applyFill="1"/>
    <xf numFmtId="0" fontId="0" fillId="0" borderId="0" xfId="0" applyAlignment="1">
      <alignment horizontal="centerContinuous"/>
    </xf>
    <xf numFmtId="0" fontId="0" fillId="0" borderId="8" xfId="0" applyBorder="1"/>
    <xf numFmtId="0" fontId="7" fillId="0" borderId="0" xfId="0" applyFont="1" applyAlignment="1">
      <alignment horizontal="centerContinuous"/>
    </xf>
    <xf numFmtId="0" fontId="6" fillId="2" borderId="0" xfId="0" applyFont="1" applyFill="1" applyAlignment="1">
      <alignment horizontal="centerContinuous"/>
    </xf>
    <xf numFmtId="170" fontId="7" fillId="0" borderId="0" xfId="0" applyNumberFormat="1" applyFont="1" applyAlignment="1">
      <alignment horizontal="centerContinuous"/>
    </xf>
    <xf numFmtId="0" fontId="0" fillId="0" borderId="0" xfId="0" applyAlignment="1">
      <alignment horizontal="center"/>
    </xf>
    <xf numFmtId="0" fontId="7" fillId="3" borderId="0" xfId="0" applyFont="1" applyFill="1"/>
    <xf numFmtId="0" fontId="9" fillId="0" borderId="1" xfId="0" applyFont="1" applyBorder="1" applyAlignment="1">
      <alignment horizontal="center"/>
    </xf>
    <xf numFmtId="0" fontId="9" fillId="0" borderId="1" xfId="0" applyFont="1" applyBorder="1" applyAlignment="1">
      <alignment horizontal="left"/>
    </xf>
    <xf numFmtId="0" fontId="0" fillId="0" borderId="1" xfId="0" applyBorder="1"/>
    <xf numFmtId="0" fontId="0" fillId="0" borderId="0" xfId="0" quotePrefix="1" applyAlignment="1">
      <alignment horizontal="center" vertical="center"/>
    </xf>
    <xf numFmtId="0" fontId="0" fillId="0" borderId="0" xfId="0" applyAlignment="1">
      <alignment horizontal="left" vertical="center"/>
    </xf>
    <xf numFmtId="0" fontId="0" fillId="4" borderId="0" xfId="0" quotePrefix="1" applyFill="1" applyAlignment="1">
      <alignment horizontal="center" vertical="center"/>
    </xf>
    <xf numFmtId="0" fontId="0" fillId="4" borderId="0" xfId="0" applyFill="1" applyAlignment="1">
      <alignment horizontal="left" vertical="center"/>
    </xf>
    <xf numFmtId="0" fontId="0" fillId="4" borderId="0" xfId="0" applyFill="1" applyAlignment="1">
      <alignment vertical="center" wrapText="1"/>
    </xf>
    <xf numFmtId="0" fontId="9" fillId="4" borderId="0" xfId="0" applyFont="1" applyFill="1" applyAlignment="1">
      <alignment vertical="center" wrapText="1"/>
    </xf>
    <xf numFmtId="0" fontId="0" fillId="0" borderId="0" xfId="0" applyAlignment="1">
      <alignment vertical="center" wrapText="1"/>
    </xf>
    <xf numFmtId="0" fontId="9" fillId="0" borderId="0" xfId="0" applyFont="1" applyAlignment="1">
      <alignment vertical="center" wrapText="1"/>
    </xf>
    <xf numFmtId="0" fontId="0" fillId="0" borderId="6" xfId="0" applyBorder="1"/>
    <xf numFmtId="0" fontId="0" fillId="0" borderId="5" xfId="0" applyBorder="1"/>
    <xf numFmtId="0" fontId="7" fillId="0" borderId="0" xfId="0" applyFont="1"/>
    <xf numFmtId="0" fontId="0" fillId="0" borderId="10" xfId="0" applyBorder="1" applyAlignment="1">
      <alignment vertical="center" wrapText="1"/>
    </xf>
    <xf numFmtId="0" fontId="11" fillId="6" borderId="0" xfId="0" applyFont="1" applyFill="1" applyAlignment="1">
      <alignment vertical="center" wrapText="1"/>
    </xf>
    <xf numFmtId="0" fontId="11" fillId="5" borderId="0" xfId="0" applyFont="1" applyFill="1" applyAlignment="1">
      <alignment vertical="center" wrapText="1"/>
    </xf>
    <xf numFmtId="0" fontId="11" fillId="6" borderId="16" xfId="0" applyFont="1" applyFill="1" applyBorder="1" applyAlignment="1">
      <alignment vertical="center" wrapText="1"/>
    </xf>
    <xf numFmtId="0" fontId="11" fillId="5" borderId="16" xfId="0" applyFont="1" applyFill="1" applyBorder="1" applyAlignment="1">
      <alignment vertical="center" wrapText="1"/>
    </xf>
    <xf numFmtId="0" fontId="11" fillId="6" borderId="15" xfId="0" applyFont="1" applyFill="1" applyBorder="1" applyAlignment="1">
      <alignment vertical="center" wrapText="1"/>
    </xf>
    <xf numFmtId="0" fontId="7" fillId="3" borderId="12" xfId="0" applyFont="1" applyFill="1" applyBorder="1"/>
    <xf numFmtId="0" fontId="7" fillId="3" borderId="13" xfId="0" applyFont="1" applyFill="1" applyBorder="1"/>
    <xf numFmtId="0" fontId="7" fillId="3" borderId="14" xfId="0" applyFont="1" applyFill="1" applyBorder="1"/>
    <xf numFmtId="0" fontId="1" fillId="4" borderId="7" xfId="0" applyFont="1" applyFill="1" applyBorder="1"/>
    <xf numFmtId="0" fontId="3" fillId="4" borderId="1" xfId="0" applyFont="1" applyFill="1" applyBorder="1" applyAlignment="1">
      <alignment vertical="center" wrapText="1"/>
    </xf>
    <xf numFmtId="0" fontId="3" fillId="4" borderId="8" xfId="0" applyFont="1" applyFill="1" applyBorder="1" applyAlignment="1">
      <alignment vertical="center" wrapText="1"/>
    </xf>
    <xf numFmtId="0" fontId="2" fillId="3" borderId="11" xfId="0" applyFont="1" applyFill="1" applyBorder="1" applyAlignment="1">
      <alignment wrapText="1"/>
    </xf>
    <xf numFmtId="166" fontId="1" fillId="0" borderId="0" xfId="0" applyNumberFormat="1" applyFont="1" applyAlignment="1">
      <alignment horizontal="left" vertical="center"/>
    </xf>
    <xf numFmtId="9" fontId="1" fillId="0" borderId="0" xfId="0" applyNumberFormat="1" applyFont="1"/>
    <xf numFmtId="0" fontId="11" fillId="5" borderId="15" xfId="0" applyFont="1" applyFill="1" applyBorder="1" applyAlignment="1">
      <alignment vertical="center" wrapText="1"/>
    </xf>
    <xf numFmtId="0" fontId="12" fillId="0" borderId="0" xfId="0" applyFont="1"/>
    <xf numFmtId="0" fontId="0" fillId="0" borderId="0" xfId="0" applyAlignment="1">
      <alignment horizontal="left" vertical="center" wrapText="1"/>
    </xf>
    <xf numFmtId="0" fontId="0" fillId="0" borderId="20" xfId="0" applyBorder="1"/>
    <xf numFmtId="0" fontId="0" fillId="0" borderId="21" xfId="0" applyBorder="1"/>
    <xf numFmtId="0" fontId="0" fillId="0" borderId="22" xfId="0" applyBorder="1"/>
    <xf numFmtId="0" fontId="0" fillId="0" borderId="23" xfId="0" applyBorder="1"/>
    <xf numFmtId="0" fontId="7" fillId="7" borderId="2" xfId="0" applyFont="1" applyFill="1" applyBorder="1"/>
    <xf numFmtId="0" fontId="7" fillId="7" borderId="4" xfId="0" applyFont="1" applyFill="1" applyBorder="1"/>
    <xf numFmtId="0" fontId="0" fillId="0" borderId="8" xfId="0" applyBorder="1" applyProtection="1">
      <protection locked="0"/>
    </xf>
    <xf numFmtId="0" fontId="0" fillId="0" borderId="4" xfId="0" applyBorder="1" applyProtection="1">
      <protection locked="0"/>
    </xf>
    <xf numFmtId="0" fontId="0" fillId="0" borderId="6" xfId="0" applyBorder="1" applyProtection="1">
      <protection locked="0"/>
    </xf>
    <xf numFmtId="0" fontId="0" fillId="2" borderId="0" xfId="0" applyFill="1" applyAlignment="1">
      <alignment horizontal="centerContinuous"/>
    </xf>
    <xf numFmtId="0" fontId="0" fillId="0" borderId="0" xfId="0" applyAlignment="1">
      <alignment horizontal="left"/>
    </xf>
    <xf numFmtId="0" fontId="7" fillId="3" borderId="9" xfId="0" applyFont="1" applyFill="1" applyBorder="1" applyAlignment="1">
      <alignment horizontal="centerContinuous"/>
    </xf>
    <xf numFmtId="0" fontId="0" fillId="3" borderId="11" xfId="0" applyFill="1" applyBorder="1" applyAlignment="1">
      <alignment horizontal="centerContinuous"/>
    </xf>
    <xf numFmtId="0" fontId="0" fillId="0" borderId="7" xfId="0" applyBorder="1"/>
    <xf numFmtId="0" fontId="9" fillId="4" borderId="0" xfId="0" applyFont="1" applyFill="1" applyAlignment="1" applyProtection="1">
      <alignment vertical="center" wrapText="1"/>
      <protection locked="0"/>
    </xf>
    <xf numFmtId="0" fontId="0" fillId="4" borderId="0" xfId="0" applyFill="1" applyAlignment="1" applyProtection="1">
      <alignment horizontal="center" vertical="center" wrapText="1"/>
      <protection locked="0"/>
    </xf>
    <xf numFmtId="0" fontId="0" fillId="4" borderId="6" xfId="0" applyFill="1" applyBorder="1" applyAlignment="1" applyProtection="1">
      <alignment horizontal="center" vertical="center" wrapText="1"/>
      <protection locked="0"/>
    </xf>
    <xf numFmtId="0" fontId="9" fillId="0" borderId="0" xfId="0" applyFont="1" applyAlignment="1" applyProtection="1">
      <alignment vertical="center" wrapText="1"/>
      <protection locked="0"/>
    </xf>
    <xf numFmtId="0" fontId="0" fillId="0" borderId="0" xfId="0"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7" fillId="3" borderId="3" xfId="0" applyFont="1" applyFill="1" applyBorder="1" applyAlignment="1" applyProtection="1">
      <alignment horizontal="center" vertical="center"/>
      <protection locked="0"/>
    </xf>
    <xf numFmtId="0" fontId="7" fillId="2" borderId="0" xfId="0" applyFont="1" applyFill="1" applyAlignment="1">
      <alignment horizontal="centerContinuous"/>
    </xf>
    <xf numFmtId="0" fontId="7" fillId="0" borderId="0" xfId="0" applyFont="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0" fillId="3" borderId="3" xfId="0" applyFill="1" applyBorder="1"/>
    <xf numFmtId="168" fontId="0" fillId="0" borderId="0" xfId="0" applyNumberFormat="1" applyAlignment="1">
      <alignment horizontal="left" vertical="center" wrapText="1"/>
    </xf>
    <xf numFmtId="0" fontId="0" fillId="4" borderId="10" xfId="0" applyFill="1" applyBorder="1" applyAlignment="1">
      <alignment vertical="center" wrapText="1"/>
    </xf>
    <xf numFmtId="171" fontId="0" fillId="4" borderId="5" xfId="0" applyNumberFormat="1" applyFill="1" applyBorder="1" applyAlignment="1">
      <alignment horizontal="left" vertical="center"/>
    </xf>
    <xf numFmtId="167" fontId="0" fillId="4" borderId="0" xfId="0" applyNumberFormat="1" applyFill="1" applyAlignment="1">
      <alignment horizontal="left" vertical="center" wrapText="1"/>
    </xf>
    <xf numFmtId="171" fontId="0" fillId="0" borderId="5" xfId="0" applyNumberFormat="1" applyBorder="1" applyAlignment="1">
      <alignment horizontal="left" vertical="center"/>
    </xf>
    <xf numFmtId="166" fontId="0" fillId="4" borderId="5" xfId="0" applyNumberFormat="1" applyFill="1" applyBorder="1" applyAlignment="1">
      <alignment horizontal="left" vertical="center"/>
    </xf>
    <xf numFmtId="166" fontId="0" fillId="4" borderId="0" xfId="0" applyNumberFormat="1" applyFill="1" applyAlignment="1">
      <alignment horizontal="left" vertical="center" wrapText="1"/>
    </xf>
    <xf numFmtId="0" fontId="0" fillId="0" borderId="5" xfId="0" applyBorder="1" applyAlignment="1">
      <alignment wrapText="1"/>
    </xf>
    <xf numFmtId="164" fontId="0" fillId="0" borderId="5" xfId="0" applyNumberFormat="1" applyBorder="1" applyAlignment="1">
      <alignment horizontal="left" vertical="center"/>
    </xf>
    <xf numFmtId="164" fontId="0" fillId="0" borderId="0" xfId="0" applyNumberFormat="1" applyAlignment="1">
      <alignment horizontal="left" vertical="center" wrapText="1"/>
    </xf>
    <xf numFmtId="168" fontId="0" fillId="0" borderId="5" xfId="0" applyNumberFormat="1" applyBorder="1" applyAlignment="1">
      <alignment horizontal="left" vertical="center"/>
    </xf>
    <xf numFmtId="0" fontId="10" fillId="0" borderId="0" xfId="0" applyFont="1" applyAlignment="1" applyProtection="1">
      <alignment vertical="center" wrapText="1"/>
      <protection locked="0"/>
    </xf>
    <xf numFmtId="164" fontId="0" fillId="0" borderId="9" xfId="0" applyNumberFormat="1" applyBorder="1" applyAlignment="1">
      <alignment horizontal="left" vertical="center"/>
    </xf>
    <xf numFmtId="164" fontId="0" fillId="0" borderId="10" xfId="0" applyNumberFormat="1" applyBorder="1" applyAlignment="1">
      <alignment horizontal="left" vertical="center" wrapText="1"/>
    </xf>
    <xf numFmtId="0" fontId="0" fillId="0" borderId="10"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9" fillId="0" borderId="1" xfId="0" applyFont="1" applyBorder="1" applyAlignment="1" applyProtection="1">
      <alignment vertical="center" wrapText="1"/>
      <protection locked="0"/>
    </xf>
    <xf numFmtId="173" fontId="0" fillId="0" borderId="5" xfId="0" applyNumberFormat="1" applyBorder="1" applyAlignment="1">
      <alignment horizontal="left" vertical="center"/>
    </xf>
    <xf numFmtId="164" fontId="0" fillId="4" borderId="5" xfId="0" applyNumberFormat="1" applyFill="1" applyBorder="1" applyAlignment="1">
      <alignment horizontal="left" vertical="center"/>
    </xf>
    <xf numFmtId="164" fontId="0" fillId="4" borderId="0" xfId="0" applyNumberFormat="1" applyFill="1" applyAlignment="1">
      <alignment horizontal="left" vertical="center" wrapText="1"/>
    </xf>
    <xf numFmtId="0" fontId="0" fillId="4" borderId="0" xfId="0" applyFill="1"/>
    <xf numFmtId="164" fontId="0" fillId="4" borderId="0" xfId="0" applyNumberFormat="1" applyFill="1" applyAlignment="1">
      <alignment horizontal="left" vertical="center"/>
    </xf>
    <xf numFmtId="168" fontId="0" fillId="4" borderId="9" xfId="0" applyNumberFormat="1" applyFill="1" applyBorder="1" applyAlignment="1">
      <alignment horizontal="left" vertical="center"/>
    </xf>
    <xf numFmtId="168" fontId="0" fillId="4" borderId="10" xfId="0" applyNumberFormat="1" applyFill="1" applyBorder="1" applyAlignment="1">
      <alignment horizontal="left" vertical="center" wrapText="1"/>
    </xf>
    <xf numFmtId="168" fontId="0" fillId="4" borderId="5" xfId="0" applyNumberFormat="1" applyFill="1" applyBorder="1" applyAlignment="1">
      <alignment horizontal="left" vertical="center"/>
    </xf>
    <xf numFmtId="168" fontId="0" fillId="4" borderId="0" xfId="0" applyNumberFormat="1" applyFill="1" applyAlignment="1">
      <alignment horizontal="left" vertical="center" wrapText="1"/>
    </xf>
    <xf numFmtId="0" fontId="9" fillId="4" borderId="1" xfId="0" applyFont="1" applyFill="1" applyBorder="1" applyAlignment="1" applyProtection="1">
      <alignment vertical="center" wrapText="1"/>
      <protection locked="0"/>
    </xf>
    <xf numFmtId="173" fontId="0" fillId="4" borderId="5" xfId="0" applyNumberFormat="1" applyFill="1" applyBorder="1" applyAlignment="1">
      <alignment horizontal="left" vertical="center"/>
    </xf>
    <xf numFmtId="171" fontId="0" fillId="0" borderId="9" xfId="0" applyNumberFormat="1" applyBorder="1" applyAlignment="1">
      <alignment horizontal="left" vertical="center"/>
    </xf>
    <xf numFmtId="167" fontId="0" fillId="0" borderId="10" xfId="0" applyNumberFormat="1" applyBorder="1" applyAlignment="1">
      <alignment horizontal="left" vertical="center" wrapText="1"/>
    </xf>
    <xf numFmtId="167" fontId="0" fillId="0" borderId="0" xfId="0" applyNumberFormat="1" applyAlignment="1">
      <alignment horizontal="left" vertical="center" wrapText="1"/>
    </xf>
    <xf numFmtId="0" fontId="10" fillId="4" borderId="0" xfId="0" applyFont="1" applyFill="1" applyAlignment="1" applyProtection="1">
      <alignment vertical="center" wrapText="1"/>
      <protection locked="0"/>
    </xf>
    <xf numFmtId="166" fontId="0" fillId="0" borderId="5" xfId="0" applyNumberFormat="1" applyBorder="1" applyAlignment="1">
      <alignment horizontal="left" vertical="center"/>
    </xf>
    <xf numFmtId="166" fontId="0" fillId="0" borderId="0" xfId="0" applyNumberFormat="1" applyAlignment="1">
      <alignment horizontal="left" vertical="center" wrapText="1"/>
    </xf>
    <xf numFmtId="0" fontId="14" fillId="0" borderId="0" xfId="0" applyFont="1"/>
    <xf numFmtId="0" fontId="15" fillId="0" borderId="0" xfId="0" applyFont="1" applyAlignment="1">
      <alignment horizontal="centerContinuous"/>
    </xf>
    <xf numFmtId="0" fontId="0" fillId="0" borderId="10" xfId="0" applyBorder="1" applyAlignment="1">
      <alignment vertical="center"/>
    </xf>
    <xf numFmtId="0" fontId="0" fillId="0" borderId="0" xfId="0" quotePrefix="1"/>
    <xf numFmtId="164" fontId="8" fillId="0" borderId="5" xfId="0" applyNumberFormat="1" applyFont="1" applyBorder="1" applyAlignment="1">
      <alignment horizontal="left" vertical="center"/>
    </xf>
    <xf numFmtId="164" fontId="8" fillId="0" borderId="0" xfId="0" applyNumberFormat="1" applyFont="1" applyAlignment="1">
      <alignment horizontal="left" vertical="center"/>
    </xf>
    <xf numFmtId="0" fontId="0" fillId="0" borderId="0" xfId="0" applyAlignment="1">
      <alignment horizontal="center" vertical="center" wrapText="1"/>
    </xf>
    <xf numFmtId="0" fontId="0" fillId="0" borderId="6" xfId="0" applyBorder="1" applyAlignment="1">
      <alignment horizontal="center" vertical="center" wrapText="1"/>
    </xf>
    <xf numFmtId="0" fontId="0" fillId="4" borderId="0" xfId="0" applyFill="1" applyAlignment="1">
      <alignment horizontal="center" vertical="center" wrapText="1"/>
    </xf>
    <xf numFmtId="0" fontId="0" fillId="4" borderId="6" xfId="0" applyFill="1" applyBorder="1" applyAlignment="1">
      <alignment horizontal="center" vertical="center" wrapText="1"/>
    </xf>
    <xf numFmtId="0" fontId="0" fillId="0" borderId="0" xfId="0" applyAlignment="1">
      <alignment wrapText="1"/>
    </xf>
    <xf numFmtId="164" fontId="8" fillId="4" borderId="5" xfId="0" applyNumberFormat="1" applyFont="1" applyFill="1" applyBorder="1" applyAlignment="1">
      <alignment horizontal="left" vertical="center"/>
    </xf>
    <xf numFmtId="164" fontId="8" fillId="4" borderId="0" xfId="0" applyNumberFormat="1" applyFont="1" applyFill="1" applyAlignment="1">
      <alignment horizontal="left" vertical="center"/>
    </xf>
    <xf numFmtId="164" fontId="8" fillId="0" borderId="7" xfId="0" applyNumberFormat="1" applyFont="1" applyBorder="1" applyAlignment="1">
      <alignment horizontal="left" vertical="center"/>
    </xf>
    <xf numFmtId="164" fontId="8" fillId="0" borderId="1" xfId="0" applyNumberFormat="1" applyFont="1" applyBorder="1" applyAlignment="1">
      <alignment horizontal="left" vertical="center"/>
    </xf>
    <xf numFmtId="0" fontId="0" fillId="0" borderId="1" xfId="0" applyBorder="1" applyAlignment="1">
      <alignment horizontal="center" vertical="center" wrapText="1"/>
    </xf>
    <xf numFmtId="0" fontId="0" fillId="0" borderId="8" xfId="0" applyBorder="1" applyAlignment="1">
      <alignment horizontal="center" vertical="center" wrapText="1"/>
    </xf>
    <xf numFmtId="172" fontId="8" fillId="0" borderId="5" xfId="0" applyNumberFormat="1" applyFont="1" applyBorder="1" applyAlignment="1">
      <alignment horizontal="left" vertical="center"/>
    </xf>
    <xf numFmtId="0" fontId="8" fillId="0" borderId="0" xfId="0" applyFont="1"/>
    <xf numFmtId="0" fontId="0" fillId="4" borderId="10" xfId="0" applyFill="1" applyBorder="1" applyAlignment="1">
      <alignment vertical="center"/>
    </xf>
    <xf numFmtId="168" fontId="8" fillId="4" borderId="5" xfId="0" applyNumberFormat="1" applyFont="1" applyFill="1" applyBorder="1" applyAlignment="1">
      <alignment horizontal="left" vertical="center"/>
    </xf>
    <xf numFmtId="168" fontId="8" fillId="4" borderId="0" xfId="0" applyNumberFormat="1" applyFont="1" applyFill="1" applyAlignment="1">
      <alignment horizontal="left" vertical="center"/>
    </xf>
    <xf numFmtId="0" fontId="0" fillId="4" borderId="0" xfId="0" applyFill="1" applyAlignment="1">
      <alignment wrapText="1"/>
    </xf>
    <xf numFmtId="0" fontId="0" fillId="4" borderId="6" xfId="0" applyFill="1" applyBorder="1" applyAlignment="1">
      <alignment wrapText="1"/>
    </xf>
    <xf numFmtId="0" fontId="13" fillId="0" borderId="0" xfId="0" applyFont="1" applyAlignment="1">
      <alignment vertical="center" wrapText="1"/>
    </xf>
    <xf numFmtId="168" fontId="0" fillId="0" borderId="0" xfId="0" applyNumberFormat="1" applyAlignment="1">
      <alignment horizontal="left" vertical="center"/>
    </xf>
    <xf numFmtId="168" fontId="8" fillId="0" borderId="5" xfId="0" applyNumberFormat="1" applyFont="1" applyBorder="1" applyAlignment="1">
      <alignment horizontal="left" vertical="center"/>
    </xf>
    <xf numFmtId="168" fontId="8" fillId="0" borderId="0" xfId="0" applyNumberFormat="1" applyFont="1" applyAlignment="1">
      <alignment horizontal="left" vertical="center"/>
    </xf>
    <xf numFmtId="0" fontId="0" fillId="0" borderId="6" xfId="0" applyBorder="1" applyAlignment="1">
      <alignment wrapText="1"/>
    </xf>
    <xf numFmtId="168" fontId="8" fillId="4" borderId="7" xfId="0" applyNumberFormat="1" applyFont="1" applyFill="1" applyBorder="1" applyAlignment="1">
      <alignment horizontal="left" vertical="center"/>
    </xf>
    <xf numFmtId="168" fontId="8" fillId="4" borderId="1" xfId="0" applyNumberFormat="1" applyFont="1" applyFill="1" applyBorder="1" applyAlignment="1">
      <alignment horizontal="left" vertical="center"/>
    </xf>
    <xf numFmtId="0" fontId="0" fillId="4" borderId="1" xfId="0" applyFill="1" applyBorder="1"/>
    <xf numFmtId="0" fontId="0" fillId="4" borderId="1" xfId="0" applyFill="1" applyBorder="1" applyAlignment="1">
      <alignment wrapText="1"/>
    </xf>
    <xf numFmtId="0" fontId="0" fillId="4" borderId="8" xfId="0" applyFill="1" applyBorder="1" applyAlignment="1">
      <alignment wrapText="1"/>
    </xf>
    <xf numFmtId="173" fontId="8" fillId="0" borderId="5" xfId="0" applyNumberFormat="1" applyFont="1" applyBorder="1" applyAlignment="1">
      <alignment horizontal="left" vertical="center"/>
    </xf>
    <xf numFmtId="173" fontId="8" fillId="4" borderId="5" xfId="0" applyNumberFormat="1" applyFont="1" applyFill="1" applyBorder="1" applyAlignment="1">
      <alignment horizontal="left" vertical="center"/>
    </xf>
    <xf numFmtId="174" fontId="0" fillId="4" borderId="5" xfId="0" applyNumberFormat="1" applyFill="1" applyBorder="1" applyAlignment="1">
      <alignment horizontal="left" vertical="center"/>
    </xf>
    <xf numFmtId="169" fontId="0" fillId="4" borderId="0" xfId="0" applyNumberFormat="1" applyFill="1" applyAlignment="1">
      <alignment horizontal="left" vertical="center" wrapText="1"/>
    </xf>
    <xf numFmtId="0" fontId="0" fillId="4" borderId="0" xfId="0" applyFill="1" applyAlignment="1">
      <alignment vertical="center"/>
    </xf>
    <xf numFmtId="174" fontId="8" fillId="4" borderId="5" xfId="0" applyNumberFormat="1" applyFont="1" applyFill="1" applyBorder="1" applyAlignment="1">
      <alignment horizontal="left" vertical="center"/>
    </xf>
    <xf numFmtId="169" fontId="8" fillId="4" borderId="0" xfId="0" applyNumberFormat="1" applyFont="1" applyFill="1" applyAlignment="1">
      <alignment horizontal="left" vertical="center"/>
    </xf>
    <xf numFmtId="174" fontId="0" fillId="0" borderId="5" xfId="0" applyNumberFormat="1" applyBorder="1" applyAlignment="1">
      <alignment horizontal="left" vertical="center"/>
    </xf>
    <xf numFmtId="169" fontId="0" fillId="0" borderId="0" xfId="0" applyNumberFormat="1" applyAlignment="1">
      <alignment horizontal="left" vertical="center" wrapText="1"/>
    </xf>
    <xf numFmtId="169" fontId="0" fillId="0" borderId="0" xfId="0" applyNumberFormat="1" applyAlignment="1">
      <alignment horizontal="left" vertical="center"/>
    </xf>
    <xf numFmtId="174" fontId="8" fillId="0" borderId="5" xfId="0" applyNumberFormat="1" applyFont="1" applyBorder="1" applyAlignment="1">
      <alignment horizontal="left" vertical="center"/>
    </xf>
    <xf numFmtId="169" fontId="8" fillId="0" borderId="0" xfId="0" applyNumberFormat="1" applyFont="1" applyAlignment="1">
      <alignment horizontal="left" vertical="center"/>
    </xf>
    <xf numFmtId="171" fontId="8" fillId="0" borderId="5" xfId="0" applyNumberFormat="1" applyFont="1" applyBorder="1" applyAlignment="1">
      <alignment horizontal="left" vertical="center"/>
    </xf>
    <xf numFmtId="167" fontId="0" fillId="4" borderId="0" xfId="0" applyNumberFormat="1" applyFill="1" applyAlignment="1">
      <alignment horizontal="left" vertical="center"/>
    </xf>
    <xf numFmtId="167" fontId="8" fillId="0" borderId="0" xfId="0" applyNumberFormat="1" applyFont="1" applyAlignment="1">
      <alignment horizontal="left" vertical="center"/>
    </xf>
    <xf numFmtId="171" fontId="8" fillId="4" borderId="5" xfId="0" applyNumberFormat="1" applyFont="1" applyFill="1" applyBorder="1" applyAlignment="1">
      <alignment horizontal="left" vertical="center"/>
    </xf>
    <xf numFmtId="167" fontId="8" fillId="4" borderId="0" xfId="0" applyNumberFormat="1" applyFont="1" applyFill="1" applyAlignment="1">
      <alignment horizontal="left" vertical="center"/>
    </xf>
    <xf numFmtId="166" fontId="8" fillId="0" borderId="5" xfId="0" applyNumberFormat="1" applyFont="1" applyBorder="1" applyAlignment="1">
      <alignment horizontal="left" vertical="center"/>
    </xf>
    <xf numFmtId="166" fontId="8" fillId="0" borderId="0" xfId="0" applyNumberFormat="1" applyFont="1" applyAlignment="1">
      <alignment horizontal="left" vertical="center"/>
    </xf>
    <xf numFmtId="166" fontId="8" fillId="4" borderId="5" xfId="0" applyNumberFormat="1" applyFont="1" applyFill="1" applyBorder="1" applyAlignment="1">
      <alignment horizontal="left" vertical="center"/>
    </xf>
    <xf numFmtId="166" fontId="8" fillId="4" borderId="0" xfId="0" applyNumberFormat="1" applyFont="1" applyFill="1" applyAlignment="1">
      <alignment horizontal="left" vertical="center"/>
    </xf>
    <xf numFmtId="166" fontId="8" fillId="4" borderId="7" xfId="0" applyNumberFormat="1" applyFont="1" applyFill="1" applyBorder="1" applyAlignment="1">
      <alignment horizontal="left" vertical="center"/>
    </xf>
    <xf numFmtId="166" fontId="8" fillId="4" borderId="1" xfId="0" applyNumberFormat="1" applyFont="1" applyFill="1" applyBorder="1" applyAlignment="1">
      <alignment horizontal="left" vertical="center"/>
    </xf>
    <xf numFmtId="172" fontId="8" fillId="4" borderId="7" xfId="0" applyNumberFormat="1" applyFont="1" applyFill="1" applyBorder="1" applyAlignment="1">
      <alignment horizontal="left" vertical="center"/>
    </xf>
    <xf numFmtId="164" fontId="8" fillId="4" borderId="1" xfId="0" applyNumberFormat="1" applyFont="1" applyFill="1" applyBorder="1" applyAlignment="1">
      <alignment horizontal="left" vertical="center"/>
    </xf>
    <xf numFmtId="0" fontId="0" fillId="4" borderId="1" xfId="0" applyFill="1" applyBorder="1" applyAlignment="1">
      <alignment horizontal="center" vertical="center" wrapText="1"/>
    </xf>
    <xf numFmtId="0" fontId="0" fillId="4" borderId="8" xfId="0" applyFill="1" applyBorder="1" applyAlignment="1">
      <alignment horizontal="center" vertical="center" wrapText="1"/>
    </xf>
    <xf numFmtId="174" fontId="8" fillId="4" borderId="7" xfId="0" applyNumberFormat="1" applyFont="1" applyFill="1" applyBorder="1" applyAlignment="1">
      <alignment horizontal="left" vertical="center"/>
    </xf>
    <xf numFmtId="169" fontId="8" fillId="4" borderId="1" xfId="0" applyNumberFormat="1" applyFont="1" applyFill="1" applyBorder="1" applyAlignment="1">
      <alignment horizontal="left" vertical="center"/>
    </xf>
    <xf numFmtId="0" fontId="1" fillId="3" borderId="5" xfId="0" applyFont="1" applyFill="1" applyBorder="1" applyAlignment="1">
      <alignment horizontal="left"/>
    </xf>
    <xf numFmtId="0" fontId="1" fillId="0" borderId="0" xfId="0" applyFont="1" applyAlignment="1">
      <alignment horizontal="right"/>
    </xf>
    <xf numFmtId="1" fontId="1" fillId="0" borderId="0" xfId="0" applyNumberFormat="1" applyFont="1"/>
    <xf numFmtId="0" fontId="1" fillId="0" borderId="3" xfId="0" applyFont="1" applyBorder="1"/>
    <xf numFmtId="0" fontId="1" fillId="0" borderId="10" xfId="0" applyFont="1" applyBorder="1"/>
    <xf numFmtId="0" fontId="1" fillId="0" borderId="1" xfId="0" applyFont="1" applyBorder="1"/>
    <xf numFmtId="0" fontId="16" fillId="0" borderId="2" xfId="0" applyFont="1" applyBorder="1" applyAlignment="1">
      <alignment horizontal="left"/>
    </xf>
    <xf numFmtId="0" fontId="16" fillId="0" borderId="3" xfId="0" applyFont="1" applyBorder="1" applyAlignment="1">
      <alignment horizontal="left"/>
    </xf>
    <xf numFmtId="0" fontId="16" fillId="0" borderId="4" xfId="0" applyFont="1" applyBorder="1" applyAlignment="1">
      <alignment horizontal="left"/>
    </xf>
    <xf numFmtId="0" fontId="2" fillId="0" borderId="24" xfId="0" applyFont="1" applyBorder="1"/>
    <xf numFmtId="0" fontId="2" fillId="0" borderId="0" xfId="0" applyFont="1" applyAlignment="1">
      <alignment horizontal="centerContinuous"/>
    </xf>
    <xf numFmtId="175" fontId="1" fillId="0" borderId="2" xfId="0" applyNumberFormat="1" applyFont="1" applyBorder="1"/>
    <xf numFmtId="0" fontId="2" fillId="0" borderId="0" xfId="0" quotePrefix="1" applyFont="1"/>
    <xf numFmtId="0" fontId="2" fillId="7" borderId="9" xfId="0" quotePrefix="1" applyFont="1" applyFill="1" applyBorder="1"/>
    <xf numFmtId="0" fontId="1" fillId="7" borderId="10" xfId="0" applyFont="1" applyFill="1" applyBorder="1"/>
    <xf numFmtId="0" fontId="1" fillId="7" borderId="11" xfId="0" applyFont="1" applyFill="1" applyBorder="1"/>
    <xf numFmtId="0" fontId="3" fillId="0" borderId="0" xfId="0" applyFont="1"/>
    <xf numFmtId="175" fontId="1" fillId="0" borderId="10" xfId="0" applyNumberFormat="1" applyFont="1" applyBorder="1"/>
    <xf numFmtId="0" fontId="17" fillId="0" borderId="0" xfId="0" applyFont="1"/>
    <xf numFmtId="9" fontId="1" fillId="0" borderId="9" xfId="1" applyFont="1" applyBorder="1"/>
    <xf numFmtId="9" fontId="1" fillId="0" borderId="10" xfId="1" applyFont="1" applyBorder="1"/>
    <xf numFmtId="9" fontId="1" fillId="0" borderId="11" xfId="1" applyFont="1" applyBorder="1"/>
    <xf numFmtId="9" fontId="1" fillId="0" borderId="5" xfId="1" applyFont="1" applyBorder="1"/>
    <xf numFmtId="9" fontId="1" fillId="0" borderId="0" xfId="1" applyFont="1" applyBorder="1"/>
    <xf numFmtId="9" fontId="1" fillId="0" borderId="6" xfId="1" applyFont="1" applyBorder="1"/>
    <xf numFmtId="9" fontId="1" fillId="0" borderId="1" xfId="1" applyFont="1" applyBorder="1"/>
    <xf numFmtId="9" fontId="1" fillId="0" borderId="8" xfId="1" applyFont="1" applyBorder="1"/>
    <xf numFmtId="0" fontId="2" fillId="7" borderId="9" xfId="0" applyFont="1" applyFill="1" applyBorder="1"/>
    <xf numFmtId="0" fontId="2" fillId="7" borderId="10" xfId="0" applyFont="1" applyFill="1" applyBorder="1"/>
    <xf numFmtId="0" fontId="2" fillId="7" borderId="11" xfId="0" applyFont="1" applyFill="1" applyBorder="1"/>
    <xf numFmtId="0" fontId="1" fillId="0" borderId="4" xfId="0" applyFont="1" applyBorder="1" applyAlignment="1">
      <alignment horizontal="center"/>
    </xf>
    <xf numFmtId="0" fontId="2" fillId="8" borderId="9" xfId="0" applyFont="1" applyFill="1" applyBorder="1" applyAlignment="1">
      <alignment vertical="top"/>
    </xf>
    <xf numFmtId="0" fontId="1" fillId="8" borderId="10" xfId="0" applyFont="1" applyFill="1" applyBorder="1" applyAlignment="1">
      <alignment horizontal="right" wrapText="1"/>
    </xf>
    <xf numFmtId="0" fontId="1" fillId="8" borderId="11" xfId="0" applyFont="1" applyFill="1" applyBorder="1" applyAlignment="1">
      <alignment horizontal="right" wrapText="1"/>
    </xf>
    <xf numFmtId="0" fontId="1" fillId="9" borderId="0" xfId="0" applyFont="1" applyFill="1"/>
    <xf numFmtId="0" fontId="1" fillId="10" borderId="0" xfId="0" applyFont="1" applyFill="1"/>
    <xf numFmtId="0" fontId="9" fillId="0" borderId="0" xfId="0" applyFont="1" applyAlignment="1">
      <alignment horizontal="left"/>
    </xf>
    <xf numFmtId="0" fontId="7" fillId="0" borderId="25" xfId="0" applyFont="1" applyBorder="1" applyAlignment="1">
      <alignment horizontal="left"/>
    </xf>
    <xf numFmtId="0" fontId="7" fillId="0" borderId="26" xfId="0" applyFont="1" applyBorder="1" applyAlignment="1">
      <alignment horizontal="left"/>
    </xf>
    <xf numFmtId="0" fontId="11" fillId="11" borderId="15" xfId="0" applyFont="1" applyFill="1" applyBorder="1" applyAlignment="1">
      <alignment vertical="center" wrapText="1"/>
    </xf>
    <xf numFmtId="0" fontId="11" fillId="11" borderId="0" xfId="0" applyFont="1" applyFill="1" applyAlignment="1">
      <alignment vertical="center" wrapText="1"/>
    </xf>
    <xf numFmtId="0" fontId="11" fillId="11" borderId="16" xfId="0" applyFont="1" applyFill="1" applyBorder="1" applyAlignment="1">
      <alignment vertical="center" wrapText="1"/>
    </xf>
    <xf numFmtId="0" fontId="11" fillId="5" borderId="17" xfId="0" applyFont="1" applyFill="1" applyBorder="1" applyAlignment="1">
      <alignment vertical="center" wrapText="1"/>
    </xf>
    <xf numFmtId="0" fontId="11" fillId="5" borderId="18" xfId="0" applyFont="1" applyFill="1" applyBorder="1" applyAlignment="1">
      <alignment vertical="center" wrapText="1"/>
    </xf>
    <xf numFmtId="0" fontId="11" fillId="5" borderId="19" xfId="0" applyFont="1" applyFill="1" applyBorder="1" applyAlignment="1">
      <alignment vertical="center" wrapText="1"/>
    </xf>
    <xf numFmtId="0" fontId="0" fillId="9" borderId="5" xfId="0" applyFill="1" applyBorder="1"/>
    <xf numFmtId="0" fontId="0" fillId="9" borderId="8" xfId="0" applyFill="1" applyBorder="1" applyProtection="1">
      <protection locked="0"/>
    </xf>
    <xf numFmtId="0" fontId="7" fillId="9" borderId="8" xfId="0" applyFont="1" applyFill="1" applyBorder="1" applyProtection="1">
      <protection locked="0"/>
    </xf>
    <xf numFmtId="0" fontId="7" fillId="9" borderId="5" xfId="0" applyFont="1" applyFill="1" applyBorder="1"/>
    <xf numFmtId="165" fontId="7" fillId="9" borderId="8" xfId="0" applyNumberFormat="1" applyFont="1" applyFill="1" applyBorder="1" applyAlignment="1" applyProtection="1">
      <alignment horizontal="left"/>
      <protection locked="0"/>
    </xf>
    <xf numFmtId="176" fontId="0" fillId="0" borderId="5" xfId="0" applyNumberFormat="1" applyBorder="1" applyAlignment="1">
      <alignment horizontal="left" vertical="center"/>
    </xf>
    <xf numFmtId="176" fontId="0" fillId="4" borderId="5" xfId="0" applyNumberFormat="1" applyFill="1" applyBorder="1" applyAlignment="1">
      <alignment horizontal="left" vertical="center" wrapText="1"/>
    </xf>
    <xf numFmtId="173" fontId="8" fillId="4" borderId="7" xfId="0" applyNumberFormat="1" applyFont="1" applyFill="1" applyBorder="1" applyAlignment="1">
      <alignment horizontal="left" vertical="center"/>
    </xf>
    <xf numFmtId="0" fontId="0" fillId="4" borderId="0" xfId="0" applyFill="1" applyAlignment="1">
      <alignment horizontal="left" vertical="center" wrapText="1"/>
    </xf>
    <xf numFmtId="0" fontId="0" fillId="0" borderId="7" xfId="0" applyBorder="1" applyAlignment="1">
      <alignment wrapText="1"/>
    </xf>
    <xf numFmtId="0" fontId="0" fillId="2" borderId="0" xfId="0" applyFill="1" applyProtection="1">
      <protection locked="0"/>
    </xf>
    <xf numFmtId="0" fontId="6" fillId="2" borderId="0" xfId="0" applyFont="1" applyFill="1" applyAlignment="1" applyProtection="1">
      <alignment horizontal="centerContinuous"/>
      <protection locked="0"/>
    </xf>
    <xf numFmtId="0" fontId="7" fillId="2" borderId="0" xfId="0" applyFont="1" applyFill="1" applyAlignment="1" applyProtection="1">
      <alignment horizontal="centerContinuous"/>
      <protection locked="0"/>
    </xf>
    <xf numFmtId="0" fontId="0" fillId="2" borderId="0" xfId="0" applyFill="1" applyAlignment="1" applyProtection="1">
      <alignment horizontal="centerContinuous"/>
      <protection locked="0"/>
    </xf>
    <xf numFmtId="0" fontId="18" fillId="0" borderId="0" xfId="0" applyFont="1"/>
    <xf numFmtId="0" fontId="7" fillId="0" borderId="5" xfId="0" applyFont="1" applyBorder="1"/>
    <xf numFmtId="0" fontId="7" fillId="0" borderId="6" xfId="0" applyFont="1" applyBorder="1" applyProtection="1">
      <protection locked="0"/>
    </xf>
    <xf numFmtId="0" fontId="7" fillId="9" borderId="7" xfId="0" applyFont="1" applyFill="1" applyBorder="1" applyAlignment="1">
      <alignment wrapText="1"/>
    </xf>
    <xf numFmtId="0" fontId="2" fillId="3" borderId="10" xfId="0" applyFont="1" applyFill="1" applyBorder="1" applyAlignment="1">
      <alignment wrapText="1"/>
    </xf>
    <xf numFmtId="0" fontId="19" fillId="0" borderId="0" xfId="0" applyFont="1"/>
    <xf numFmtId="0" fontId="9" fillId="0" borderId="5" xfId="0" applyFont="1" applyBorder="1" applyAlignment="1">
      <alignment wrapText="1"/>
    </xf>
    <xf numFmtId="0" fontId="9" fillId="0" borderId="6" xfId="0" applyFont="1" applyBorder="1" applyAlignment="1">
      <alignment wrapText="1"/>
    </xf>
    <xf numFmtId="0" fontId="7" fillId="0" borderId="0" xfId="0" applyFont="1" applyAlignment="1">
      <alignment horizontal="center"/>
    </xf>
    <xf numFmtId="0" fontId="0" fillId="4" borderId="0" xfId="0" applyFill="1" applyAlignment="1">
      <alignment vertical="center" wrapText="1"/>
    </xf>
    <xf numFmtId="0" fontId="0" fillId="0" borderId="0" xfId="0" applyAlignment="1">
      <alignment vertical="center" wrapText="1"/>
    </xf>
    <xf numFmtId="0" fontId="9" fillId="0" borderId="0" xfId="0" applyFont="1" applyAlignment="1">
      <alignment vertical="center" wrapText="1"/>
    </xf>
    <xf numFmtId="0" fontId="0" fillId="0" borderId="10" xfId="0" applyBorder="1" applyAlignment="1">
      <alignment vertical="center" wrapText="1"/>
    </xf>
    <xf numFmtId="0" fontId="9" fillId="4" borderId="0" xfId="0" applyFont="1" applyFill="1" applyAlignment="1">
      <alignment vertical="center" wrapText="1"/>
    </xf>
    <xf numFmtId="0" fontId="0" fillId="0" borderId="0" xfId="0"/>
  </cellXfs>
  <cellStyles count="2">
    <cellStyle name="Normal" xfId="0" builtinId="0"/>
    <cellStyle name="Percent" xfId="1" builtinId="5"/>
  </cellStyles>
  <dxfs count="18">
    <dxf>
      <font>
        <color rgb="FF9C0006"/>
      </font>
      <fill>
        <patternFill>
          <bgColor rgb="FFFFC7CE"/>
        </patternFill>
      </fill>
    </dxf>
    <dxf>
      <font>
        <color theme="0"/>
      </font>
      <fill>
        <patternFill>
          <bgColor rgb="FFC00000"/>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font>
    </dxf>
    <dxf>
      <font>
        <color theme="0"/>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rgb="FFFF0000"/>
      </font>
    </dxf>
    <dxf>
      <font>
        <color theme="0"/>
      </font>
      <fill>
        <patternFill>
          <bgColor rgb="FFC00000"/>
        </patternFill>
      </fill>
    </dxf>
    <dxf>
      <font>
        <color theme="0" tint="-4.9989318521683403E-2"/>
      </font>
      <fill>
        <patternFill>
          <bgColor theme="0" tint="-4.9989318521683403E-2"/>
        </patternFill>
      </fill>
    </dxf>
    <dxf>
      <font>
        <color rgb="FFFF0000"/>
      </font>
    </dxf>
    <dxf>
      <font>
        <color theme="0" tint="-4.9989318521683403E-2"/>
      </font>
      <fill>
        <patternFill>
          <bgColor theme="0" tint="-4.9989318521683403E-2"/>
        </patternFill>
      </fill>
    </dxf>
    <dxf>
      <font>
        <color theme="0"/>
      </font>
      <fill>
        <patternFill>
          <bgColor rgb="FFC00000"/>
        </patternFill>
      </fill>
    </dxf>
    <dxf>
      <font>
        <color theme="0" tint="-4.9989318521683403E-2"/>
      </font>
      <fill>
        <patternFill>
          <bgColor theme="0" tint="-4.9989318521683403E-2"/>
        </patternFill>
      </fill>
    </dxf>
    <dxf>
      <font>
        <color rgb="FFFF0000"/>
      </font>
    </dxf>
    <dxf>
      <font>
        <color rgb="FFFF0000"/>
      </font>
    </dxf>
  </dxfs>
  <tableStyles count="0" defaultTableStyle="TableStyleMedium2" defaultPivotStyle="PivotStyleLight16"/>
  <colors>
    <mruColors>
      <color rgb="FFFFFFCC"/>
      <color rgb="FFFFCCCC"/>
      <color rgb="FF66FF66"/>
      <color rgb="FF31DF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doughnutChart>
        <c:varyColors val="1"/>
        <c:ser>
          <c:idx val="0"/>
          <c:order val="0"/>
          <c:tx>
            <c:strRef>
              <c:f>'Scratch - Report'!$C$45</c:f>
              <c:strCache>
                <c:ptCount val="1"/>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CAB-4BD5-875C-CF547DBCBB71}"/>
              </c:ext>
            </c:extLst>
          </c:dPt>
          <c:dPt>
            <c:idx val="1"/>
            <c:bubble3D val="0"/>
            <c:spPr>
              <a:solidFill>
                <a:srgbClr val="C00000"/>
              </a:solidFill>
              <a:ln w="19050">
                <a:solidFill>
                  <a:schemeClr val="lt1"/>
                </a:solidFill>
              </a:ln>
              <a:effectLst/>
            </c:spPr>
            <c:extLst>
              <c:ext xmlns:c16="http://schemas.microsoft.com/office/drawing/2014/chart" uri="{C3380CC4-5D6E-409C-BE32-E72D297353CC}">
                <c16:uniqueId val="{00000003-2CAB-4BD5-875C-CF547DBCBB71}"/>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2CAB-4BD5-875C-CF547DBCBB71}"/>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2CAB-4BD5-875C-CF547DBCBB71}"/>
              </c:ext>
            </c:extLst>
          </c:dPt>
          <c:dPt>
            <c:idx val="4"/>
            <c:bubble3D val="0"/>
            <c:spPr>
              <a:solidFill>
                <a:schemeClr val="bg1"/>
              </a:solidFill>
              <a:ln w="19050">
                <a:solidFill>
                  <a:schemeClr val="lt1"/>
                </a:solidFill>
              </a:ln>
              <a:effectLst/>
            </c:spPr>
            <c:extLst>
              <c:ext xmlns:c16="http://schemas.microsoft.com/office/drawing/2014/chart" uri="{C3380CC4-5D6E-409C-BE32-E72D297353CC}">
                <c16:uniqueId val="{00000009-2CAB-4BD5-875C-CF547DBCBB71}"/>
              </c:ext>
            </c:extLst>
          </c:dPt>
          <c:cat>
            <c:strRef>
              <c:f>'Scratch - Report'!$B$46:$B$50</c:f>
              <c:strCache>
                <c:ptCount val="5"/>
                <c:pt idx="0">
                  <c:v>Start</c:v>
                </c:pt>
                <c:pt idx="1">
                  <c:v>Initial</c:v>
                </c:pt>
                <c:pt idx="2">
                  <c:v>Middle</c:v>
                </c:pt>
                <c:pt idx="3">
                  <c:v>End</c:v>
                </c:pt>
                <c:pt idx="4">
                  <c:v>Max</c:v>
                </c:pt>
              </c:strCache>
            </c:strRef>
          </c:cat>
          <c:val>
            <c:numRef>
              <c:f>'Scratch - Report'!$C$46:$C$50</c:f>
              <c:numCache>
                <c:formatCode>General</c:formatCode>
                <c:ptCount val="5"/>
                <c:pt idx="0">
                  <c:v>0</c:v>
                </c:pt>
                <c:pt idx="1">
                  <c:v>15</c:v>
                </c:pt>
                <c:pt idx="2">
                  <c:v>45</c:v>
                </c:pt>
                <c:pt idx="3">
                  <c:v>40</c:v>
                </c:pt>
                <c:pt idx="4">
                  <c:v>100</c:v>
                </c:pt>
              </c:numCache>
            </c:numRef>
          </c:val>
          <c:extLst>
            <c:ext xmlns:c16="http://schemas.microsoft.com/office/drawing/2014/chart" uri="{C3380CC4-5D6E-409C-BE32-E72D297353CC}">
              <c16:uniqueId val="{0000000A-2CAB-4BD5-875C-CF547DBCBB71}"/>
            </c:ext>
          </c:extLst>
        </c:ser>
        <c:dLbls>
          <c:showLegendKey val="0"/>
          <c:showVal val="0"/>
          <c:showCatName val="0"/>
          <c:showSerName val="0"/>
          <c:showPercent val="0"/>
          <c:showBubbleSize val="0"/>
          <c:showLeaderLines val="1"/>
        </c:dLbls>
        <c:firstSliceAng val="270"/>
        <c:holeSize val="50"/>
      </c:doughnutChart>
      <c:pieChart>
        <c:varyColors val="1"/>
        <c:ser>
          <c:idx val="1"/>
          <c:order val="1"/>
          <c:tx>
            <c:strRef>
              <c:f>'Scratch - Report'!$E$45</c:f>
              <c:strCache>
                <c:ptCount val="1"/>
                <c:pt idx="0">
                  <c:v>Pointer</c:v>
                </c:pt>
              </c:strCache>
            </c:strRef>
          </c:tx>
          <c:dPt>
            <c:idx val="0"/>
            <c:bubble3D val="0"/>
            <c:explosion val="3"/>
            <c:spPr>
              <a:noFill/>
              <a:ln w="19050">
                <a:noFill/>
              </a:ln>
              <a:effectLst/>
            </c:spPr>
            <c:extLst>
              <c:ext xmlns:c16="http://schemas.microsoft.com/office/drawing/2014/chart" uri="{C3380CC4-5D6E-409C-BE32-E72D297353CC}">
                <c16:uniqueId val="{0000000C-2CAB-4BD5-875C-CF547DBCBB71}"/>
              </c:ext>
            </c:extLst>
          </c:dPt>
          <c:dPt>
            <c:idx val="1"/>
            <c:bubble3D val="0"/>
            <c:spPr>
              <a:solidFill>
                <a:schemeClr val="tx1"/>
              </a:solidFill>
              <a:ln w="19050">
                <a:solidFill>
                  <a:schemeClr val="lt1"/>
                </a:solidFill>
              </a:ln>
              <a:effectLst/>
            </c:spPr>
            <c:extLst>
              <c:ext xmlns:c16="http://schemas.microsoft.com/office/drawing/2014/chart" uri="{C3380CC4-5D6E-409C-BE32-E72D297353CC}">
                <c16:uniqueId val="{0000000E-2CAB-4BD5-875C-CF547DBCBB71}"/>
              </c:ext>
            </c:extLst>
          </c:dPt>
          <c:dPt>
            <c:idx val="2"/>
            <c:bubble3D val="0"/>
            <c:explosion val="2"/>
            <c:spPr>
              <a:noFill/>
              <a:ln w="19050">
                <a:noFill/>
              </a:ln>
              <a:effectLst/>
            </c:spPr>
            <c:extLst>
              <c:ext xmlns:c16="http://schemas.microsoft.com/office/drawing/2014/chart" uri="{C3380CC4-5D6E-409C-BE32-E72D297353CC}">
                <c16:uniqueId val="{00000010-2CAB-4BD5-875C-CF547DBCBB71}"/>
              </c:ext>
            </c:extLst>
          </c:dPt>
          <c:dLbls>
            <c:dLbl>
              <c:idx val="1"/>
              <c:tx>
                <c:strRef>
                  <c:f>'Scratch - Report'!$F$46</c:f>
                  <c:strCache>
                    <c:ptCount val="1"/>
                    <c:pt idx="0">
                      <c:v>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{7AA05521-AD6D-476C-8634-ADA65A43178F}</c15:txfldGUID>
                      <c15:f>'Scratch - Report'!$F$46</c15:f>
                      <c15:dlblFieldTableCache>
                        <c:ptCount val="1"/>
                        <c:pt idx="0">
                          <c:v>0</c:v>
                        </c:pt>
                      </c15:dlblFieldTableCache>
                    </c15:dlblFTEntry>
                  </c15:dlblFieldTable>
                  <c15:showDataLabelsRange val="0"/>
                </c:ext>
                <c:ext xmlns:c16="http://schemas.microsoft.com/office/drawing/2014/chart" uri="{C3380CC4-5D6E-409C-BE32-E72D297353CC}">
                  <c16:uniqueId val="{0000000E-2CAB-4BD5-875C-CF547DBCBB71}"/>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val>
            <c:numRef>
              <c:f>'Scratch - Report'!$F$46:$F$48</c:f>
              <c:numCache>
                <c:formatCode>General</c:formatCode>
                <c:ptCount val="3"/>
                <c:pt idx="0">
                  <c:v>0</c:v>
                </c:pt>
                <c:pt idx="1">
                  <c:v>3</c:v>
                </c:pt>
                <c:pt idx="2">
                  <c:v>216</c:v>
                </c:pt>
              </c:numCache>
            </c:numRef>
          </c:val>
          <c:extLst>
            <c:ext xmlns:c16="http://schemas.microsoft.com/office/drawing/2014/chart" uri="{C3380CC4-5D6E-409C-BE32-E72D297353CC}">
              <c16:uniqueId val="{00000011-2CAB-4BD5-875C-CF547DBCBB71}"/>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mn-lt"/>
                <a:ea typeface="+mn-ea"/>
                <a:cs typeface="+mn-cs"/>
              </a:defRPr>
            </a:pPr>
            <a:r>
              <a:rPr lang="en-US" sz="1100" b="1"/>
              <a:t>Percentage of Standards "Said"</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strRef>
              <c:f>'Scratch - Report'!$B$24</c:f>
              <c:strCache>
                <c:ptCount val="1"/>
                <c:pt idx="0">
                  <c:v>Not at all</c:v>
                </c:pt>
              </c:strCache>
            </c:strRef>
          </c:tx>
          <c:spPr>
            <a:solidFill>
              <a:schemeClr val="accent1"/>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Report'!$C$24:$I$24</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60AA-499C-B3C1-7C54A133543A}"/>
            </c:ext>
          </c:extLst>
        </c:ser>
        <c:ser>
          <c:idx val="1"/>
          <c:order val="1"/>
          <c:tx>
            <c:strRef>
              <c:f>'Scratch - Report'!$B$25</c:f>
              <c:strCache>
                <c:ptCount val="1"/>
                <c:pt idx="0">
                  <c:v>Somewhat</c:v>
                </c:pt>
              </c:strCache>
            </c:strRef>
          </c:tx>
          <c:spPr>
            <a:solidFill>
              <a:schemeClr val="accent2"/>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Report'!$C$25:$I$25</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60AA-499C-B3C1-7C54A133543A}"/>
            </c:ext>
          </c:extLst>
        </c:ser>
        <c:ser>
          <c:idx val="2"/>
          <c:order val="2"/>
          <c:tx>
            <c:strRef>
              <c:f>'Scratch - Report'!$B$26</c:f>
              <c:strCache>
                <c:ptCount val="1"/>
                <c:pt idx="0">
                  <c:v>Always</c:v>
                </c:pt>
              </c:strCache>
            </c:strRef>
          </c:tx>
          <c:spPr>
            <a:solidFill>
              <a:schemeClr val="accent3"/>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Report'!$C$26:$I$26</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60AA-499C-B3C1-7C54A133543A}"/>
            </c:ext>
          </c:extLst>
        </c:ser>
        <c:dLbls>
          <c:showLegendKey val="0"/>
          <c:showVal val="0"/>
          <c:showCatName val="0"/>
          <c:showSerName val="0"/>
          <c:showPercent val="0"/>
          <c:showBubbleSize val="0"/>
        </c:dLbls>
        <c:gapWidth val="150"/>
        <c:overlap val="100"/>
        <c:axId val="565864224"/>
        <c:axId val="514111536"/>
      </c:barChart>
      <c:catAx>
        <c:axId val="565864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514111536"/>
        <c:crosses val="autoZero"/>
        <c:auto val="1"/>
        <c:lblAlgn val="ctr"/>
        <c:lblOffset val="100"/>
        <c:noMultiLvlLbl val="0"/>
      </c:catAx>
      <c:valAx>
        <c:axId val="51411153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65864224"/>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mn-lt"/>
                <a:ea typeface="+mn-ea"/>
                <a:cs typeface="+mn-cs"/>
              </a:defRPr>
            </a:pPr>
            <a:r>
              <a:rPr lang="en-US" sz="1100" b="1"/>
              <a:t>Percentage</a:t>
            </a:r>
            <a:r>
              <a:rPr lang="en-US" sz="1100" b="1" baseline="0"/>
              <a:t> of Standards "Documented"</a:t>
            </a:r>
            <a:endParaRPr lang="en-US" sz="1100" b="1"/>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strRef>
              <c:f>'Scratch - Report'!$B$31</c:f>
              <c:strCache>
                <c:ptCount val="1"/>
                <c:pt idx="0">
                  <c:v>Not at all</c:v>
                </c:pt>
              </c:strCache>
            </c:strRef>
          </c:tx>
          <c:spPr>
            <a:solidFill>
              <a:schemeClr val="accent1"/>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Report'!$C$31:$I$31</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CC36-4D65-A368-AE4CAA650592}"/>
            </c:ext>
          </c:extLst>
        </c:ser>
        <c:ser>
          <c:idx val="1"/>
          <c:order val="1"/>
          <c:tx>
            <c:strRef>
              <c:f>'Scratch - Report'!$B$32</c:f>
              <c:strCache>
                <c:ptCount val="1"/>
                <c:pt idx="0">
                  <c:v>Somewhat</c:v>
                </c:pt>
              </c:strCache>
            </c:strRef>
          </c:tx>
          <c:spPr>
            <a:solidFill>
              <a:schemeClr val="accent2"/>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Report'!$C$32:$I$32</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CC36-4D65-A368-AE4CAA650592}"/>
            </c:ext>
          </c:extLst>
        </c:ser>
        <c:ser>
          <c:idx val="2"/>
          <c:order val="2"/>
          <c:tx>
            <c:strRef>
              <c:f>'Scratch - Report'!$B$33</c:f>
              <c:strCache>
                <c:ptCount val="1"/>
                <c:pt idx="0">
                  <c:v>Always</c:v>
                </c:pt>
              </c:strCache>
            </c:strRef>
          </c:tx>
          <c:spPr>
            <a:solidFill>
              <a:schemeClr val="accent3"/>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Report'!$C$33:$I$33</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CC36-4D65-A368-AE4CAA650592}"/>
            </c:ext>
          </c:extLst>
        </c:ser>
        <c:dLbls>
          <c:showLegendKey val="0"/>
          <c:showVal val="0"/>
          <c:showCatName val="0"/>
          <c:showSerName val="0"/>
          <c:showPercent val="0"/>
          <c:showBubbleSize val="0"/>
        </c:dLbls>
        <c:gapWidth val="150"/>
        <c:overlap val="100"/>
        <c:axId val="514112320"/>
        <c:axId val="514112712"/>
      </c:barChart>
      <c:catAx>
        <c:axId val="514112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514112712"/>
        <c:crosses val="autoZero"/>
        <c:auto val="1"/>
        <c:lblAlgn val="ctr"/>
        <c:lblOffset val="100"/>
        <c:noMultiLvlLbl val="0"/>
      </c:catAx>
      <c:valAx>
        <c:axId val="51411271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1411232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mn-lt"/>
                <a:ea typeface="+mn-ea"/>
                <a:cs typeface="+mn-cs"/>
              </a:defRPr>
            </a:pPr>
            <a:r>
              <a:rPr lang="en-US" sz="1100" b="1"/>
              <a:t>Percentage of Standards</a:t>
            </a:r>
            <a:r>
              <a:rPr lang="en-US" sz="1100" b="1" baseline="0"/>
              <a:t> "Done"</a:t>
            </a:r>
            <a:endParaRPr lang="en-US" sz="1100" b="1"/>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strRef>
              <c:f>'Scratch - Report'!$B$38</c:f>
              <c:strCache>
                <c:ptCount val="1"/>
                <c:pt idx="0">
                  <c:v>Not at all</c:v>
                </c:pt>
              </c:strCache>
            </c:strRef>
          </c:tx>
          <c:spPr>
            <a:solidFill>
              <a:schemeClr val="accent1"/>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Report'!$C$38:$I$38</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A904-416E-8175-1CA95F4A8B45}"/>
            </c:ext>
          </c:extLst>
        </c:ser>
        <c:ser>
          <c:idx val="1"/>
          <c:order val="1"/>
          <c:tx>
            <c:strRef>
              <c:f>'Scratch - Report'!$B$39</c:f>
              <c:strCache>
                <c:ptCount val="1"/>
                <c:pt idx="0">
                  <c:v>Somewhat</c:v>
                </c:pt>
              </c:strCache>
            </c:strRef>
          </c:tx>
          <c:spPr>
            <a:solidFill>
              <a:schemeClr val="accent2"/>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Report'!$C$39:$I$39</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A904-416E-8175-1CA95F4A8B45}"/>
            </c:ext>
          </c:extLst>
        </c:ser>
        <c:ser>
          <c:idx val="2"/>
          <c:order val="2"/>
          <c:tx>
            <c:strRef>
              <c:f>'Scratch - Report'!$B$40</c:f>
              <c:strCache>
                <c:ptCount val="1"/>
                <c:pt idx="0">
                  <c:v>Always</c:v>
                </c:pt>
              </c:strCache>
            </c:strRef>
          </c:tx>
          <c:spPr>
            <a:solidFill>
              <a:schemeClr val="accent3"/>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Report'!$C$40:$I$40</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A904-416E-8175-1CA95F4A8B45}"/>
            </c:ext>
          </c:extLst>
        </c:ser>
        <c:dLbls>
          <c:showLegendKey val="0"/>
          <c:showVal val="0"/>
          <c:showCatName val="0"/>
          <c:showSerName val="0"/>
          <c:showPercent val="0"/>
          <c:showBubbleSize val="0"/>
        </c:dLbls>
        <c:gapWidth val="150"/>
        <c:overlap val="100"/>
        <c:axId val="512704344"/>
        <c:axId val="509586960"/>
      </c:barChart>
      <c:catAx>
        <c:axId val="5127043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509586960"/>
        <c:crosses val="autoZero"/>
        <c:auto val="1"/>
        <c:lblAlgn val="ctr"/>
        <c:lblOffset val="100"/>
        <c:noMultiLvlLbl val="0"/>
      </c:catAx>
      <c:valAx>
        <c:axId val="50958696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12704344"/>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doughnutChart>
        <c:varyColors val="1"/>
        <c:ser>
          <c:idx val="0"/>
          <c:order val="0"/>
          <c:tx>
            <c:strRef>
              <c:f>'Scratch - Report'!$C$45</c:f>
              <c:strCache>
                <c:ptCount val="1"/>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289-4FE0-BFD4-F5A8DC9117C5}"/>
              </c:ext>
            </c:extLst>
          </c:dPt>
          <c:dPt>
            <c:idx val="1"/>
            <c:bubble3D val="0"/>
            <c:spPr>
              <a:solidFill>
                <a:srgbClr val="C00000"/>
              </a:solidFill>
              <a:ln w="19050">
                <a:solidFill>
                  <a:schemeClr val="lt1"/>
                </a:solidFill>
              </a:ln>
              <a:effectLst/>
            </c:spPr>
            <c:extLst>
              <c:ext xmlns:c16="http://schemas.microsoft.com/office/drawing/2014/chart" uri="{C3380CC4-5D6E-409C-BE32-E72D297353CC}">
                <c16:uniqueId val="{00000003-F289-4FE0-BFD4-F5A8DC9117C5}"/>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F289-4FE0-BFD4-F5A8DC9117C5}"/>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F289-4FE0-BFD4-F5A8DC9117C5}"/>
              </c:ext>
            </c:extLst>
          </c:dPt>
          <c:dPt>
            <c:idx val="4"/>
            <c:bubble3D val="0"/>
            <c:spPr>
              <a:solidFill>
                <a:schemeClr val="bg1"/>
              </a:solidFill>
              <a:ln w="19050">
                <a:solidFill>
                  <a:schemeClr val="lt1"/>
                </a:solidFill>
              </a:ln>
              <a:effectLst/>
            </c:spPr>
            <c:extLst>
              <c:ext xmlns:c16="http://schemas.microsoft.com/office/drawing/2014/chart" uri="{C3380CC4-5D6E-409C-BE32-E72D297353CC}">
                <c16:uniqueId val="{00000009-F289-4FE0-BFD4-F5A8DC9117C5}"/>
              </c:ext>
            </c:extLst>
          </c:dPt>
          <c:cat>
            <c:strRef>
              <c:f>'Scratch - Report'!$B$46:$B$50</c:f>
              <c:strCache>
                <c:ptCount val="5"/>
                <c:pt idx="0">
                  <c:v>Start</c:v>
                </c:pt>
                <c:pt idx="1">
                  <c:v>Initial</c:v>
                </c:pt>
                <c:pt idx="2">
                  <c:v>Middle</c:v>
                </c:pt>
                <c:pt idx="3">
                  <c:v>End</c:v>
                </c:pt>
                <c:pt idx="4">
                  <c:v>Max</c:v>
                </c:pt>
              </c:strCache>
            </c:strRef>
          </c:cat>
          <c:val>
            <c:numRef>
              <c:f>'Scratch - Report'!$C$46:$C$50</c:f>
              <c:numCache>
                <c:formatCode>General</c:formatCode>
                <c:ptCount val="5"/>
                <c:pt idx="0">
                  <c:v>0</c:v>
                </c:pt>
                <c:pt idx="1">
                  <c:v>15</c:v>
                </c:pt>
                <c:pt idx="2">
                  <c:v>45</c:v>
                </c:pt>
                <c:pt idx="3">
                  <c:v>40</c:v>
                </c:pt>
                <c:pt idx="4">
                  <c:v>100</c:v>
                </c:pt>
              </c:numCache>
            </c:numRef>
          </c:val>
          <c:extLst>
            <c:ext xmlns:c16="http://schemas.microsoft.com/office/drawing/2014/chart" uri="{C3380CC4-5D6E-409C-BE32-E72D297353CC}">
              <c16:uniqueId val="{0000000A-F289-4FE0-BFD4-F5A8DC9117C5}"/>
            </c:ext>
          </c:extLst>
        </c:ser>
        <c:dLbls>
          <c:showLegendKey val="0"/>
          <c:showVal val="0"/>
          <c:showCatName val="0"/>
          <c:showSerName val="0"/>
          <c:showPercent val="0"/>
          <c:showBubbleSize val="0"/>
          <c:showLeaderLines val="1"/>
        </c:dLbls>
        <c:firstSliceAng val="270"/>
        <c:holeSize val="50"/>
      </c:doughnutChart>
      <c:pieChart>
        <c:varyColors val="1"/>
        <c:ser>
          <c:idx val="1"/>
          <c:order val="1"/>
          <c:tx>
            <c:strRef>
              <c:f>'Scratch - Report'!$E$45</c:f>
              <c:strCache>
                <c:ptCount val="1"/>
                <c:pt idx="0">
                  <c:v>Pointer</c:v>
                </c:pt>
              </c:strCache>
            </c:strRef>
          </c:tx>
          <c:dPt>
            <c:idx val="0"/>
            <c:bubble3D val="0"/>
            <c:explosion val="3"/>
            <c:spPr>
              <a:noFill/>
              <a:ln w="19050">
                <a:noFill/>
              </a:ln>
              <a:effectLst/>
            </c:spPr>
            <c:extLst>
              <c:ext xmlns:c16="http://schemas.microsoft.com/office/drawing/2014/chart" uri="{C3380CC4-5D6E-409C-BE32-E72D297353CC}">
                <c16:uniqueId val="{0000000C-F289-4FE0-BFD4-F5A8DC9117C5}"/>
              </c:ext>
            </c:extLst>
          </c:dPt>
          <c:dPt>
            <c:idx val="1"/>
            <c:bubble3D val="0"/>
            <c:spPr>
              <a:solidFill>
                <a:schemeClr val="tx1"/>
              </a:solidFill>
              <a:ln w="19050">
                <a:solidFill>
                  <a:schemeClr val="lt1"/>
                </a:solidFill>
              </a:ln>
              <a:effectLst/>
            </c:spPr>
            <c:extLst>
              <c:ext xmlns:c16="http://schemas.microsoft.com/office/drawing/2014/chart" uri="{C3380CC4-5D6E-409C-BE32-E72D297353CC}">
                <c16:uniqueId val="{0000000E-F289-4FE0-BFD4-F5A8DC9117C5}"/>
              </c:ext>
            </c:extLst>
          </c:dPt>
          <c:dPt>
            <c:idx val="2"/>
            <c:bubble3D val="0"/>
            <c:explosion val="2"/>
            <c:spPr>
              <a:noFill/>
              <a:ln w="19050">
                <a:noFill/>
              </a:ln>
              <a:effectLst/>
            </c:spPr>
            <c:extLst>
              <c:ext xmlns:c16="http://schemas.microsoft.com/office/drawing/2014/chart" uri="{C3380CC4-5D6E-409C-BE32-E72D297353CC}">
                <c16:uniqueId val="{00000010-F289-4FE0-BFD4-F5A8DC9117C5}"/>
              </c:ext>
            </c:extLst>
          </c:dPt>
          <c:dLbls>
            <c:dLbl>
              <c:idx val="1"/>
              <c:tx>
                <c:strRef>
                  <c:f>'Scratch - Report'!$F$46</c:f>
                  <c:strCache>
                    <c:ptCount val="1"/>
                    <c:pt idx="0">
                      <c:v>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{CE12E4BA-605B-466D-89FF-9F51467995A1}</c15:txfldGUID>
                      <c15:f>'Scratch - Report'!$F$46</c15:f>
                      <c15:dlblFieldTableCache>
                        <c:ptCount val="1"/>
                        <c:pt idx="0">
                          <c:v>0</c:v>
                        </c:pt>
                      </c15:dlblFieldTableCache>
                    </c15:dlblFTEntry>
                  </c15:dlblFieldTable>
                  <c15:showDataLabelsRange val="0"/>
                </c:ext>
                <c:ext xmlns:c16="http://schemas.microsoft.com/office/drawing/2014/chart" uri="{C3380CC4-5D6E-409C-BE32-E72D297353CC}">
                  <c16:uniqueId val="{0000000E-F289-4FE0-BFD4-F5A8DC9117C5}"/>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val>
            <c:numRef>
              <c:f>'Scratch - Report'!$F$46:$F$48</c:f>
              <c:numCache>
                <c:formatCode>General</c:formatCode>
                <c:ptCount val="3"/>
                <c:pt idx="0">
                  <c:v>0</c:v>
                </c:pt>
                <c:pt idx="1">
                  <c:v>3</c:v>
                </c:pt>
                <c:pt idx="2">
                  <c:v>216</c:v>
                </c:pt>
              </c:numCache>
            </c:numRef>
          </c:val>
          <c:extLst>
            <c:ext xmlns:c16="http://schemas.microsoft.com/office/drawing/2014/chart" uri="{C3380CC4-5D6E-409C-BE32-E72D297353CC}">
              <c16:uniqueId val="{00000011-F289-4FE0-BFD4-F5A8DC9117C5}"/>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mn-lt"/>
                <a:ea typeface="+mn-ea"/>
                <a:cs typeface="+mn-cs"/>
              </a:defRPr>
            </a:pPr>
            <a:r>
              <a:rPr lang="en-US" sz="1100" b="1"/>
              <a:t>"Say It" Standards, by Category and Response</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strRef>
              <c:f>'Scratch - Report'!$B$24</c:f>
              <c:strCache>
                <c:ptCount val="1"/>
                <c:pt idx="0">
                  <c:v>Not at all</c:v>
                </c:pt>
              </c:strCache>
            </c:strRef>
          </c:tx>
          <c:spPr>
            <a:solidFill>
              <a:schemeClr val="accent1"/>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Report'!$C$24:$I$24</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381F-48D2-8E06-E04BA52664D7}"/>
            </c:ext>
          </c:extLst>
        </c:ser>
        <c:ser>
          <c:idx val="1"/>
          <c:order val="1"/>
          <c:tx>
            <c:strRef>
              <c:f>'Scratch - Report'!$B$25</c:f>
              <c:strCache>
                <c:ptCount val="1"/>
                <c:pt idx="0">
                  <c:v>Somewhat</c:v>
                </c:pt>
              </c:strCache>
            </c:strRef>
          </c:tx>
          <c:spPr>
            <a:solidFill>
              <a:schemeClr val="accent2"/>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Report'!$C$25:$I$25</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381F-48D2-8E06-E04BA52664D7}"/>
            </c:ext>
          </c:extLst>
        </c:ser>
        <c:ser>
          <c:idx val="2"/>
          <c:order val="2"/>
          <c:tx>
            <c:strRef>
              <c:f>'Scratch - Report'!$B$26</c:f>
              <c:strCache>
                <c:ptCount val="1"/>
                <c:pt idx="0">
                  <c:v>Always</c:v>
                </c:pt>
              </c:strCache>
            </c:strRef>
          </c:tx>
          <c:spPr>
            <a:solidFill>
              <a:schemeClr val="accent3"/>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Report'!$C$26:$I$26</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381F-48D2-8E06-E04BA52664D7}"/>
            </c:ext>
          </c:extLst>
        </c:ser>
        <c:dLbls>
          <c:showLegendKey val="0"/>
          <c:showVal val="0"/>
          <c:showCatName val="0"/>
          <c:showSerName val="0"/>
          <c:showPercent val="0"/>
          <c:showBubbleSize val="0"/>
        </c:dLbls>
        <c:gapWidth val="150"/>
        <c:overlap val="100"/>
        <c:axId val="509588528"/>
        <c:axId val="510116016"/>
      </c:barChart>
      <c:catAx>
        <c:axId val="509588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510116016"/>
        <c:crosses val="autoZero"/>
        <c:auto val="1"/>
        <c:lblAlgn val="ctr"/>
        <c:lblOffset val="100"/>
        <c:noMultiLvlLbl val="0"/>
      </c:catAx>
      <c:valAx>
        <c:axId val="51011601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0958852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mn-lt"/>
                <a:ea typeface="+mn-ea"/>
                <a:cs typeface="+mn-cs"/>
              </a:defRPr>
            </a:pPr>
            <a:r>
              <a:rPr lang="en-US" sz="1100" b="1"/>
              <a:t>"Document It" Standards, by Category and Response</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strRef>
              <c:f>'Scratch - Report'!$B$31</c:f>
              <c:strCache>
                <c:ptCount val="1"/>
                <c:pt idx="0">
                  <c:v>Not at all</c:v>
                </c:pt>
              </c:strCache>
            </c:strRef>
          </c:tx>
          <c:spPr>
            <a:solidFill>
              <a:schemeClr val="accent1"/>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Report'!$C$31:$I$31</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9A7E-4EB3-BD23-D98220DA59D3}"/>
            </c:ext>
          </c:extLst>
        </c:ser>
        <c:ser>
          <c:idx val="1"/>
          <c:order val="1"/>
          <c:tx>
            <c:strRef>
              <c:f>'Scratch - Report'!$B$32</c:f>
              <c:strCache>
                <c:ptCount val="1"/>
                <c:pt idx="0">
                  <c:v>Somewhat</c:v>
                </c:pt>
              </c:strCache>
            </c:strRef>
          </c:tx>
          <c:spPr>
            <a:solidFill>
              <a:schemeClr val="accent2"/>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Report'!$C$32:$I$32</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9A7E-4EB3-BD23-D98220DA59D3}"/>
            </c:ext>
          </c:extLst>
        </c:ser>
        <c:ser>
          <c:idx val="2"/>
          <c:order val="2"/>
          <c:tx>
            <c:strRef>
              <c:f>'Scratch - Report'!$B$33</c:f>
              <c:strCache>
                <c:ptCount val="1"/>
                <c:pt idx="0">
                  <c:v>Always</c:v>
                </c:pt>
              </c:strCache>
            </c:strRef>
          </c:tx>
          <c:spPr>
            <a:solidFill>
              <a:schemeClr val="accent3"/>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Report'!$C$33:$I$33</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9A7E-4EB3-BD23-D98220DA59D3}"/>
            </c:ext>
          </c:extLst>
        </c:ser>
        <c:dLbls>
          <c:showLegendKey val="0"/>
          <c:showVal val="0"/>
          <c:showCatName val="0"/>
          <c:showSerName val="0"/>
          <c:showPercent val="0"/>
          <c:showBubbleSize val="0"/>
        </c:dLbls>
        <c:gapWidth val="150"/>
        <c:overlap val="100"/>
        <c:axId val="512703952"/>
        <c:axId val="512703560"/>
      </c:barChart>
      <c:catAx>
        <c:axId val="512703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512703560"/>
        <c:crosses val="autoZero"/>
        <c:auto val="1"/>
        <c:lblAlgn val="ctr"/>
        <c:lblOffset val="100"/>
        <c:noMultiLvlLbl val="0"/>
      </c:catAx>
      <c:valAx>
        <c:axId val="51270356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1270395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mn-lt"/>
                <a:ea typeface="+mn-ea"/>
                <a:cs typeface="+mn-cs"/>
              </a:defRPr>
            </a:pPr>
            <a:r>
              <a:rPr lang="en-US" sz="1100" b="1"/>
              <a:t>"Do It" Standards, by Category and Response</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strRef>
              <c:f>'Scratch - Report'!$B$38</c:f>
              <c:strCache>
                <c:ptCount val="1"/>
                <c:pt idx="0">
                  <c:v>Not at all</c:v>
                </c:pt>
              </c:strCache>
            </c:strRef>
          </c:tx>
          <c:spPr>
            <a:solidFill>
              <a:schemeClr val="accent1"/>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Report'!$C$38:$I$38</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8F76-4121-AEE4-ADD89E2E5BAF}"/>
            </c:ext>
          </c:extLst>
        </c:ser>
        <c:ser>
          <c:idx val="1"/>
          <c:order val="1"/>
          <c:tx>
            <c:strRef>
              <c:f>'Scratch - Report'!$B$39</c:f>
              <c:strCache>
                <c:ptCount val="1"/>
                <c:pt idx="0">
                  <c:v>Somewhat</c:v>
                </c:pt>
              </c:strCache>
            </c:strRef>
          </c:tx>
          <c:spPr>
            <a:solidFill>
              <a:schemeClr val="accent2"/>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Report'!$C$39:$I$39</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8F76-4121-AEE4-ADD89E2E5BAF}"/>
            </c:ext>
          </c:extLst>
        </c:ser>
        <c:ser>
          <c:idx val="2"/>
          <c:order val="2"/>
          <c:tx>
            <c:strRef>
              <c:f>'Scratch - Report'!$B$40</c:f>
              <c:strCache>
                <c:ptCount val="1"/>
                <c:pt idx="0">
                  <c:v>Always</c:v>
                </c:pt>
              </c:strCache>
            </c:strRef>
          </c:tx>
          <c:spPr>
            <a:solidFill>
              <a:schemeClr val="accent3"/>
            </a:solidFill>
            <a:ln>
              <a:noFill/>
            </a:ln>
            <a:effectLst/>
          </c:spPr>
          <c:invertIfNegative val="0"/>
          <c:cat>
            <c:strRef>
              <c:f>'Scratch - Report'!$C$23:$I$23</c:f>
              <c:strCache>
                <c:ptCount val="7"/>
                <c:pt idx="0">
                  <c:v>Access</c:v>
                </c:pt>
                <c:pt idx="1">
                  <c:v>Participant Input</c:v>
                </c:pt>
                <c:pt idx="2">
                  <c:v>Services</c:v>
                </c:pt>
                <c:pt idx="3">
                  <c:v>Housing</c:v>
                </c:pt>
                <c:pt idx="4">
                  <c:v>Leases</c:v>
                </c:pt>
                <c:pt idx="5">
                  <c:v>Project</c:v>
                </c:pt>
                <c:pt idx="6">
                  <c:v>Population</c:v>
                </c:pt>
              </c:strCache>
            </c:strRef>
          </c:cat>
          <c:val>
            <c:numRef>
              <c:f>'Scratch - Report'!$C$40:$I$40</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8F76-4121-AEE4-ADD89E2E5BAF}"/>
            </c:ext>
          </c:extLst>
        </c:ser>
        <c:dLbls>
          <c:showLegendKey val="0"/>
          <c:showVal val="0"/>
          <c:showCatName val="0"/>
          <c:showSerName val="0"/>
          <c:showPercent val="0"/>
          <c:showBubbleSize val="0"/>
        </c:dLbls>
        <c:gapWidth val="150"/>
        <c:overlap val="100"/>
        <c:axId val="512702776"/>
        <c:axId val="510116800"/>
      </c:barChart>
      <c:catAx>
        <c:axId val="512702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510116800"/>
        <c:crosses val="autoZero"/>
        <c:auto val="1"/>
        <c:lblAlgn val="ctr"/>
        <c:lblOffset val="100"/>
        <c:noMultiLvlLbl val="0"/>
      </c:catAx>
      <c:valAx>
        <c:axId val="51011680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12702776"/>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gif"/><Relationship Id="rId5" Type="http://schemas.openxmlformats.org/officeDocument/2006/relationships/chart" Target="../charts/chart4.xml"/><Relationship Id="rId4"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image" Target="../media/image1.gif"/><Relationship Id="rId5" Type="http://schemas.openxmlformats.org/officeDocument/2006/relationships/chart" Target="../charts/chart8.xml"/><Relationship Id="rId4"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3</xdr:col>
      <xdr:colOff>2286000</xdr:colOff>
      <xdr:row>2</xdr:row>
      <xdr:rowOff>47625</xdr:rowOff>
    </xdr:from>
    <xdr:to>
      <xdr:col>3</xdr:col>
      <xdr:colOff>3615690</xdr:colOff>
      <xdr:row>9</xdr:row>
      <xdr:rowOff>43815</xdr:rowOff>
    </xdr:to>
    <xdr:pic>
      <xdr:nvPicPr>
        <xdr:cNvPr id="7" name="Picture 6" descr="Image result for department of housing and urban development">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57700" y="428625"/>
          <a:ext cx="1329690" cy="1329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19050</xdr:colOff>
      <xdr:row>12</xdr:row>
      <xdr:rowOff>95247</xdr:rowOff>
    </xdr:from>
    <xdr:to>
      <xdr:col>4</xdr:col>
      <xdr:colOff>3009900</xdr:colOff>
      <xdr:row>17</xdr:row>
      <xdr:rowOff>95250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61925" y="2393153"/>
          <a:ext cx="9467850" cy="95250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spcAft>
              <a:spcPts val="600"/>
            </a:spcAft>
          </a:pPr>
          <a:r>
            <a:rPr lang="en-US" sz="1100" b="1">
              <a:solidFill>
                <a:schemeClr val="dk1"/>
              </a:solidFill>
              <a:effectLst/>
              <a:latin typeface="+mn-lt"/>
              <a:ea typeface="+mn-ea"/>
              <a:cs typeface="+mn-cs"/>
            </a:rPr>
            <a:t>Overview</a:t>
          </a:r>
          <a:r>
            <a:rPr lang="en-US" sz="1100">
              <a:solidFill>
                <a:schemeClr val="dk1"/>
              </a:solidFill>
              <a:effectLst/>
              <a:latin typeface="+mn-lt"/>
              <a:ea typeface="+mn-ea"/>
              <a:cs typeface="+mn-cs"/>
            </a:rPr>
            <a:t>: This tool aims to assess and document how closely a housing and service provider adheres to the recommended best practice standards of the Housing First model, in the context of the broader work to implement a Housing First orientation at the system-level. This tool specifically evaluates project-level fidelity to Housing First, which directly impacts a system’s fidelity to Housing First.</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In addition to the universal best practice standards identified in this tool, Continuums should also take into account their local community context and local written standards pertaining to Housing First when assessing projects. A Continuum of Care can use this tool to prompt discussion and to make recommendations for improvement to projects that identify themselves as meeting the Housing First requirements, and homeless service providers can use this tool as a self-assessment.</a:t>
          </a:r>
          <a:br>
            <a:rPr lang="en-US" sz="1100">
              <a:solidFill>
                <a:schemeClr val="dk1"/>
              </a:solidFill>
              <a:effectLst/>
              <a:latin typeface="+mn-lt"/>
              <a:ea typeface="+mn-ea"/>
              <a:cs typeface="+mn-cs"/>
            </a:rPr>
          </a:br>
          <a:endParaRPr lang="en-US" sz="1100"/>
        </a:p>
      </xdr:txBody>
    </xdr:sp>
    <xdr:clientData/>
  </xdr:twoCellAnchor>
  <xdr:twoCellAnchor>
    <xdr:from>
      <xdr:col>1</xdr:col>
      <xdr:colOff>0</xdr:colOff>
      <xdr:row>18</xdr:row>
      <xdr:rowOff>2378</xdr:rowOff>
    </xdr:from>
    <xdr:to>
      <xdr:col>4</xdr:col>
      <xdr:colOff>2990850</xdr:colOff>
      <xdr:row>21</xdr:row>
      <xdr:rowOff>59530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42875" y="3443284"/>
          <a:ext cx="9467850" cy="6286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spcAft>
              <a:spcPts val="600"/>
            </a:spcAft>
          </a:pPr>
          <a:r>
            <a:rPr lang="en-US" sz="1100" b="1">
              <a:solidFill>
                <a:schemeClr val="dk1"/>
              </a:solidFill>
              <a:effectLst/>
              <a:latin typeface="+mn-lt"/>
              <a:ea typeface="+mn-ea"/>
              <a:cs typeface="+mn-cs"/>
            </a:rPr>
            <a:t>Provider</a:t>
          </a:r>
          <a:r>
            <a:rPr lang="en-US" sz="1100" b="1" baseline="0">
              <a:solidFill>
                <a:schemeClr val="dk1"/>
              </a:solidFill>
              <a:effectLst/>
              <a:latin typeface="+mn-lt"/>
              <a:ea typeface="+mn-ea"/>
              <a:cs typeface="+mn-cs"/>
            </a:rPr>
            <a:t> </a:t>
          </a:r>
          <a:r>
            <a:rPr lang="en-US" sz="1100" b="1">
              <a:solidFill>
                <a:schemeClr val="dk1"/>
              </a:solidFill>
              <a:effectLst/>
              <a:latin typeface="+mn-lt"/>
              <a:ea typeface="+mn-ea"/>
              <a:cs typeface="+mn-cs"/>
            </a:rPr>
            <a:t>Info tab: </a:t>
          </a:r>
          <a:r>
            <a:rPr lang="en-US" sz="1100">
              <a:solidFill>
                <a:schemeClr val="dk1"/>
              </a:solidFill>
              <a:effectLst/>
              <a:latin typeface="+mn-lt"/>
              <a:ea typeface="+mn-ea"/>
              <a:cs typeface="+mn-cs"/>
            </a:rPr>
            <a:t>The Provider Information tab should be completed </a:t>
          </a:r>
          <a:r>
            <a:rPr lang="en-US" sz="1100" b="1" i="1">
              <a:solidFill>
                <a:schemeClr val="dk1"/>
              </a:solidFill>
              <a:effectLst/>
              <a:latin typeface="+mn-lt"/>
              <a:ea typeface="+mn-ea"/>
              <a:cs typeface="+mn-cs"/>
            </a:rPr>
            <a:t>prior</a:t>
          </a:r>
          <a:r>
            <a:rPr lang="en-US" sz="1100">
              <a:solidFill>
                <a:schemeClr val="dk1"/>
              </a:solidFill>
              <a:effectLst/>
              <a:latin typeface="+mn-lt"/>
              <a:ea typeface="+mn-ea"/>
              <a:cs typeface="+mn-cs"/>
            </a:rPr>
            <a:t> to beginning the assessment.  Specifically, the </a:t>
          </a:r>
          <a:r>
            <a:rPr lang="en-US" sz="1100" b="1" i="1">
              <a:solidFill>
                <a:schemeClr val="dk1"/>
              </a:solidFill>
              <a:effectLst/>
              <a:latin typeface="+mn-lt"/>
              <a:ea typeface="+mn-ea"/>
              <a:cs typeface="+mn-cs"/>
            </a:rPr>
            <a:t>Project Name</a:t>
          </a:r>
          <a:r>
            <a:rPr lang="en-US" sz="1100" b="1">
              <a:solidFill>
                <a:schemeClr val="dk1"/>
              </a:solidFill>
              <a:effectLst/>
              <a:latin typeface="+mn-lt"/>
              <a:ea typeface="+mn-ea"/>
              <a:cs typeface="+mn-cs"/>
            </a:rPr>
            <a:t>, </a:t>
          </a:r>
          <a:r>
            <a:rPr lang="en-US" sz="1100" b="1" i="1">
              <a:solidFill>
                <a:schemeClr val="dk1"/>
              </a:solidFill>
              <a:effectLst/>
              <a:latin typeface="+mn-lt"/>
              <a:ea typeface="+mn-ea"/>
              <a:cs typeface="+mn-cs"/>
            </a:rPr>
            <a:t>Project Type</a:t>
          </a:r>
          <a:r>
            <a:rPr lang="en-US" sz="1100" b="1">
              <a:solidFill>
                <a:schemeClr val="dk1"/>
              </a:solidFill>
              <a:effectLst/>
              <a:latin typeface="+mn-lt"/>
              <a:ea typeface="+mn-ea"/>
              <a:cs typeface="+mn-cs"/>
            </a:rPr>
            <a:t>, </a:t>
          </a:r>
          <a:r>
            <a:rPr lang="en-US" sz="1100" b="1" i="1">
              <a:solidFill>
                <a:schemeClr val="dk1"/>
              </a:solidFill>
              <a:effectLst/>
              <a:latin typeface="+mn-lt"/>
              <a:ea typeface="+mn-ea"/>
              <a:cs typeface="+mn-cs"/>
            </a:rPr>
            <a:t>Target Sub-Population</a:t>
          </a:r>
          <a:r>
            <a:rPr lang="en-US" sz="1100" b="1">
              <a:solidFill>
                <a:schemeClr val="dk1"/>
              </a:solidFill>
              <a:effectLst/>
              <a:latin typeface="+mn-lt"/>
              <a:ea typeface="+mn-ea"/>
              <a:cs typeface="+mn-cs"/>
            </a:rPr>
            <a:t> served, and </a:t>
          </a:r>
          <a:r>
            <a:rPr lang="en-US" sz="1100" b="1" i="1">
              <a:solidFill>
                <a:schemeClr val="dk1"/>
              </a:solidFill>
              <a:effectLst/>
              <a:latin typeface="+mn-lt"/>
              <a:ea typeface="+mn-ea"/>
              <a:cs typeface="+mn-cs"/>
            </a:rPr>
            <a:t>Date of Assessment</a:t>
          </a:r>
          <a:r>
            <a:rPr lang="en-US" sz="1100">
              <a:solidFill>
                <a:schemeClr val="dk1"/>
              </a:solidFill>
              <a:effectLst/>
              <a:latin typeface="+mn-lt"/>
              <a:ea typeface="+mn-ea"/>
              <a:cs typeface="+mn-cs"/>
            </a:rPr>
            <a:t> fields need to be completed in order to populate the assessment standards and report summary with questions that are specific to the project type and population. Please</a:t>
          </a:r>
          <a:r>
            <a:rPr lang="en-US" sz="1100" baseline="0">
              <a:solidFill>
                <a:schemeClr val="dk1"/>
              </a:solidFill>
              <a:effectLst/>
              <a:latin typeface="+mn-lt"/>
              <a:ea typeface="+mn-ea"/>
              <a:cs typeface="+mn-cs"/>
            </a:rPr>
            <a:t> complete this section prior to printing any standards for assessment.</a:t>
          </a:r>
          <a:br>
            <a:rPr lang="en-US" sz="1100">
              <a:solidFill>
                <a:schemeClr val="dk1"/>
              </a:solidFill>
              <a:effectLst/>
              <a:latin typeface="+mn-lt"/>
              <a:ea typeface="+mn-ea"/>
              <a:cs typeface="+mn-cs"/>
            </a:rPr>
          </a:br>
          <a:endParaRPr lang="en-US" sz="1100"/>
        </a:p>
      </xdr:txBody>
    </xdr:sp>
    <xdr:clientData/>
  </xdr:twoCellAnchor>
  <xdr:twoCellAnchor>
    <xdr:from>
      <xdr:col>0</xdr:col>
      <xdr:colOff>133350</xdr:colOff>
      <xdr:row>21</xdr:row>
      <xdr:rowOff>83345</xdr:rowOff>
    </xdr:from>
    <xdr:to>
      <xdr:col>4</xdr:col>
      <xdr:colOff>2981325</xdr:colOff>
      <xdr:row>24</xdr:row>
      <xdr:rowOff>130969</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33350" y="4095751"/>
          <a:ext cx="9467850" cy="6191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spcAft>
              <a:spcPts val="600"/>
            </a:spcAft>
          </a:pPr>
          <a:r>
            <a:rPr lang="en-US" sz="1100" b="1">
              <a:solidFill>
                <a:schemeClr val="dk1"/>
              </a:solidFill>
              <a:effectLst/>
              <a:latin typeface="+mn-lt"/>
              <a:ea typeface="+mn-ea"/>
              <a:cs typeface="+mn-cs"/>
            </a:rPr>
            <a:t>Standards</a:t>
          </a:r>
          <a:r>
            <a:rPr lang="en-US" sz="1100">
              <a:solidFill>
                <a:schemeClr val="dk1"/>
              </a:solidFill>
              <a:effectLst/>
              <a:latin typeface="+mn-lt"/>
              <a:ea typeface="+mn-ea"/>
              <a:cs typeface="+mn-cs"/>
            </a:rPr>
            <a:t>: The standards have been arranged into the following categories: </a:t>
          </a:r>
          <a:r>
            <a:rPr lang="en-US" sz="1100" i="1">
              <a:solidFill>
                <a:schemeClr val="dk1"/>
              </a:solidFill>
              <a:effectLst/>
              <a:latin typeface="+mn-lt"/>
              <a:ea typeface="+mn-ea"/>
              <a:cs typeface="+mn-cs"/>
            </a:rPr>
            <a:t>Access, Evaluation, Services, Housing, Leases, and Project-Specific</a:t>
          </a:r>
          <a:r>
            <a:rPr lang="en-US" sz="1100">
              <a:solidFill>
                <a:schemeClr val="dk1"/>
              </a:solidFill>
              <a:effectLst/>
              <a:latin typeface="+mn-lt"/>
              <a:ea typeface="+mn-ea"/>
              <a:cs typeface="+mn-cs"/>
            </a:rPr>
            <a:t>.  The “Tab” chart at the bottom of this page describes each of the categories in more detail. Some of the categories are not applicable for all project types, and those standards do not need to be completed, (see “Project Type/Applicable standards” chart for the list of which standards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need to be completed for each project type.) </a:t>
          </a:r>
          <a:r>
            <a:rPr lang="en-US" sz="1100" u="sng">
              <a:solidFill>
                <a:schemeClr val="dk1"/>
              </a:solidFill>
              <a:effectLst/>
              <a:latin typeface="+mn-lt"/>
              <a:ea typeface="+mn-ea"/>
              <a:cs typeface="+mn-cs"/>
            </a:rPr>
            <a:t> </a:t>
          </a:r>
          <a:br>
            <a:rPr lang="en-US" sz="1100">
              <a:solidFill>
                <a:schemeClr val="dk1"/>
              </a:solidFill>
              <a:effectLst/>
              <a:latin typeface="+mn-lt"/>
              <a:ea typeface="+mn-ea"/>
              <a:cs typeface="+mn-cs"/>
            </a:rPr>
          </a:br>
          <a:endParaRPr lang="en-US" sz="1100"/>
        </a:p>
      </xdr:txBody>
    </xdr:sp>
    <xdr:clientData/>
  </xdr:twoCellAnchor>
  <xdr:twoCellAnchor>
    <xdr:from>
      <xdr:col>0</xdr:col>
      <xdr:colOff>126206</xdr:colOff>
      <xdr:row>35</xdr:row>
      <xdr:rowOff>23812</xdr:rowOff>
    </xdr:from>
    <xdr:to>
      <xdr:col>4</xdr:col>
      <xdr:colOff>2974181</xdr:colOff>
      <xdr:row>38</xdr:row>
      <xdr:rowOff>59531</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126206" y="6891337"/>
          <a:ext cx="9467850" cy="6072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600"/>
            </a:spcAft>
            <a:buClrTx/>
            <a:buSzTx/>
            <a:buFontTx/>
            <a:buNone/>
            <a:tabLst/>
            <a:defRPr/>
          </a:pPr>
          <a:r>
            <a:rPr lang="en-US" sz="1100" b="1">
              <a:solidFill>
                <a:schemeClr val="dk1"/>
              </a:solidFill>
              <a:effectLst/>
              <a:latin typeface="+mn-lt"/>
              <a:ea typeface="+mn-ea"/>
              <a:cs typeface="+mn-cs"/>
            </a:rPr>
            <a:t>Scoring: </a:t>
          </a:r>
          <a:r>
            <a:rPr lang="en-US" sz="1100">
              <a:solidFill>
                <a:schemeClr val="dk1"/>
              </a:solidFill>
              <a:effectLst/>
              <a:latin typeface="+mn-lt"/>
              <a:ea typeface="+mn-ea"/>
              <a:cs typeface="+mn-cs"/>
            </a:rPr>
            <a:t>For each standard, there are three scoring criteria: “Say It”, “Document It”, and “Do It” (as explained further below).  To show that a project is in full compliance with each standard, the assessor should mark “Always” for each scoring criteria.  Use the drop down in the three columns to the right to select “Always” or “Somewhat” or</a:t>
          </a:r>
          <a:r>
            <a:rPr lang="en-US" sz="1100" baseline="0">
              <a:solidFill>
                <a:schemeClr val="dk1"/>
              </a:solidFill>
              <a:effectLst/>
              <a:latin typeface="+mn-lt"/>
              <a:ea typeface="+mn-ea"/>
              <a:cs typeface="+mn-cs"/>
            </a:rPr>
            <a:t> "Not at all"</a:t>
          </a:r>
          <a:r>
            <a:rPr lang="en-US" sz="1100">
              <a:solidFill>
                <a:schemeClr val="dk1"/>
              </a:solidFill>
              <a:effectLst/>
              <a:latin typeface="+mn-lt"/>
              <a:ea typeface="+mn-ea"/>
              <a:cs typeface="+mn-cs"/>
            </a:rPr>
            <a:t>.  Once an answer is chosen, the Report Summary tab will automatically update to reflect the answers.</a:t>
          </a:r>
          <a:br>
            <a:rPr lang="en-US" sz="1100">
              <a:solidFill>
                <a:schemeClr val="dk1"/>
              </a:solidFill>
              <a:effectLst/>
              <a:latin typeface="+mn-lt"/>
              <a:ea typeface="+mn-ea"/>
              <a:cs typeface="+mn-cs"/>
            </a:rPr>
          </a:br>
          <a:endParaRPr lang="en-US" sz="1100"/>
        </a:p>
      </xdr:txBody>
    </xdr:sp>
    <xdr:clientData/>
  </xdr:twoCellAnchor>
  <xdr:twoCellAnchor>
    <xdr:from>
      <xdr:col>2</xdr:col>
      <xdr:colOff>438149</xdr:colOff>
      <xdr:row>38</xdr:row>
      <xdr:rowOff>14286</xdr:rowOff>
    </xdr:from>
    <xdr:to>
      <xdr:col>4</xdr:col>
      <xdr:colOff>2857500</xdr:colOff>
      <xdr:row>40</xdr:row>
      <xdr:rowOff>128586</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657224" y="7453311"/>
          <a:ext cx="8820151" cy="495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600"/>
            </a:spcAft>
            <a:buClrTx/>
            <a:buSzTx/>
            <a:buFontTx/>
            <a:buNone/>
            <a:tabLst/>
            <a:defRPr/>
          </a:pPr>
          <a:r>
            <a:rPr lang="en-US" sz="1100">
              <a:solidFill>
                <a:schemeClr val="dk1"/>
              </a:solidFill>
              <a:effectLst/>
              <a:latin typeface="+mn-lt"/>
              <a:ea typeface="+mn-ea"/>
              <a:cs typeface="+mn-cs"/>
            </a:rPr>
            <a:t>-</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a:t>
          </a:r>
          <a:r>
            <a:rPr lang="en-US" sz="1100" i="1">
              <a:solidFill>
                <a:schemeClr val="dk1"/>
              </a:solidFill>
              <a:effectLst/>
              <a:latin typeface="+mn-lt"/>
              <a:ea typeface="+mn-ea"/>
              <a:cs typeface="+mn-cs"/>
            </a:rPr>
            <a:t>Say It</a:t>
          </a:r>
          <a:r>
            <a:rPr lang="en-US" sz="1100">
              <a:solidFill>
                <a:schemeClr val="dk1"/>
              </a:solidFill>
              <a:effectLst/>
              <a:latin typeface="+mn-lt"/>
              <a:ea typeface="+mn-ea"/>
              <a:cs typeface="+mn-cs"/>
            </a:rPr>
            <a:t>” means that project and agency staff can describe verbally what they do concerning each standard.  The assessor should be able to identify that the organizational culture supports the standard by how staff talks about what is done.  </a:t>
          </a:r>
        </a:p>
        <a:p>
          <a:pPr marL="0" marR="0" lvl="0" indent="0" defTabSz="914400" eaLnBrk="1" fontAlgn="auto" latinLnBrk="0" hangingPunct="1">
            <a:lnSpc>
              <a:spcPct val="100000"/>
            </a:lnSpc>
            <a:spcBef>
              <a:spcPts val="0"/>
            </a:spcBef>
            <a:spcAft>
              <a:spcPts val="600"/>
            </a:spcAft>
            <a:buClrTx/>
            <a:buSzTx/>
            <a:buFontTx/>
            <a:buNone/>
            <a:tabLst/>
            <a:defRPr/>
          </a:pPr>
          <a:br>
            <a:rPr lang="en-US" sz="1100">
              <a:solidFill>
                <a:schemeClr val="dk1"/>
              </a:solidFill>
              <a:effectLst/>
              <a:latin typeface="+mn-lt"/>
              <a:ea typeface="+mn-ea"/>
              <a:cs typeface="+mn-cs"/>
            </a:rPr>
          </a:br>
          <a:endParaRPr lang="en-US" sz="1100"/>
        </a:p>
      </xdr:txBody>
    </xdr:sp>
    <xdr:clientData/>
  </xdr:twoCellAnchor>
  <xdr:twoCellAnchor>
    <xdr:from>
      <xdr:col>2</xdr:col>
      <xdr:colOff>428624</xdr:colOff>
      <xdr:row>40</xdr:row>
      <xdr:rowOff>23811</xdr:rowOff>
    </xdr:from>
    <xdr:to>
      <xdr:col>4</xdr:col>
      <xdr:colOff>2933699</xdr:colOff>
      <xdr:row>42</xdr:row>
      <xdr:rowOff>100011</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647699" y="7843836"/>
          <a:ext cx="8905875" cy="457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600"/>
            </a:spcAft>
            <a:buClrTx/>
            <a:buSzTx/>
            <a:buFontTx/>
            <a:buNone/>
            <a:tabLst/>
            <a:defRPr/>
          </a:pPr>
          <a:r>
            <a:rPr lang="en-US" sz="1100">
              <a:solidFill>
                <a:schemeClr val="dk1"/>
              </a:solidFill>
              <a:effectLst/>
              <a:latin typeface="+mn-lt"/>
              <a:ea typeface="+mn-ea"/>
              <a:cs typeface="+mn-cs"/>
            </a:rPr>
            <a:t>-</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a:t>
          </a:r>
          <a:r>
            <a:rPr lang="en-US" sz="1100" i="1">
              <a:solidFill>
                <a:schemeClr val="dk1"/>
              </a:solidFill>
              <a:effectLst/>
              <a:latin typeface="+mn-lt"/>
              <a:ea typeface="+mn-ea"/>
              <a:cs typeface="+mn-cs"/>
            </a:rPr>
            <a:t>Document It</a:t>
          </a:r>
          <a:r>
            <a:rPr lang="en-US" sz="1100">
              <a:solidFill>
                <a:schemeClr val="dk1"/>
              </a:solidFill>
              <a:effectLst/>
              <a:latin typeface="+mn-lt"/>
              <a:ea typeface="+mn-ea"/>
              <a:cs typeface="+mn-cs"/>
            </a:rPr>
            <a:t>” means that there is written documentation that supports the project’s compliance with each standard.  Written documentation could include Policies and Procedures, Personnel Handbooks, Professional Development Plans, Project Rules, etc. </a:t>
          </a:r>
          <a:br>
            <a:rPr lang="en-US" sz="1100">
              <a:solidFill>
                <a:schemeClr val="dk1"/>
              </a:solidFill>
              <a:effectLst/>
              <a:latin typeface="+mn-lt"/>
              <a:ea typeface="+mn-ea"/>
              <a:cs typeface="+mn-cs"/>
            </a:rPr>
          </a:br>
          <a:endParaRPr lang="en-US" sz="1100"/>
        </a:p>
      </xdr:txBody>
    </xdr:sp>
    <xdr:clientData/>
  </xdr:twoCellAnchor>
  <xdr:twoCellAnchor>
    <xdr:from>
      <xdr:col>2</xdr:col>
      <xdr:colOff>428624</xdr:colOff>
      <xdr:row>42</xdr:row>
      <xdr:rowOff>50005</xdr:rowOff>
    </xdr:from>
    <xdr:to>
      <xdr:col>4</xdr:col>
      <xdr:colOff>2933699</xdr:colOff>
      <xdr:row>45</xdr:row>
      <xdr:rowOff>107155</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647699" y="8251030"/>
          <a:ext cx="8905875" cy="628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n-US" sz="1100">
              <a:solidFill>
                <a:schemeClr val="dk1"/>
              </a:solidFill>
              <a:effectLst/>
              <a:latin typeface="+mn-lt"/>
              <a:ea typeface="+mn-ea"/>
              <a:cs typeface="+mn-cs"/>
            </a:rPr>
            <a:t>-</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a:t>
          </a:r>
          <a:r>
            <a:rPr lang="en-US" sz="1100" i="1">
              <a:solidFill>
                <a:schemeClr val="dk1"/>
              </a:solidFill>
              <a:effectLst/>
              <a:latin typeface="+mn-lt"/>
              <a:ea typeface="+mn-ea"/>
              <a:cs typeface="+mn-cs"/>
            </a:rPr>
            <a:t>Do It</a:t>
          </a:r>
          <a:r>
            <a:rPr lang="en-US" sz="1100">
              <a:solidFill>
                <a:schemeClr val="dk1"/>
              </a:solidFill>
              <a:effectLst/>
              <a:latin typeface="+mn-lt"/>
              <a:ea typeface="+mn-ea"/>
              <a:cs typeface="+mn-cs"/>
            </a:rPr>
            <a:t>” means that the assessor was able to find evidence that supports the project’s compliance with each standard.  Evidence could include information contained in client or other administrative files, client acknowledgement that something is being done, staff can point to documentation that supports implementation of the standard, etc. </a:t>
          </a:r>
          <a:br>
            <a:rPr lang="en-US" sz="1100">
              <a:solidFill>
                <a:schemeClr val="dk1"/>
              </a:solidFill>
              <a:effectLst/>
              <a:latin typeface="+mn-lt"/>
              <a:ea typeface="+mn-ea"/>
              <a:cs typeface="+mn-cs"/>
            </a:rPr>
          </a:br>
          <a:endParaRPr lang="en-US" sz="1100"/>
        </a:p>
      </xdr:txBody>
    </xdr:sp>
    <xdr:clientData/>
  </xdr:twoCellAnchor>
  <xdr:twoCellAnchor>
    <xdr:from>
      <xdr:col>0</xdr:col>
      <xdr:colOff>107157</xdr:colOff>
      <xdr:row>45</xdr:row>
      <xdr:rowOff>69056</xdr:rowOff>
    </xdr:from>
    <xdr:to>
      <xdr:col>4</xdr:col>
      <xdr:colOff>2955132</xdr:colOff>
      <xdr:row>48</xdr:row>
      <xdr:rowOff>119064</xdr:rowOff>
    </xdr:to>
    <xdr:sp macro="" textlink="">
      <xdr:nvSpPr>
        <xdr:cNvPr id="11" name="TextBox 10">
          <a:extLst>
            <a:ext uri="{FF2B5EF4-FFF2-40B4-BE49-F238E27FC236}">
              <a16:creationId xmlns:a16="http://schemas.microsoft.com/office/drawing/2014/main" id="{00000000-0008-0000-0000-00000B000000}"/>
            </a:ext>
          </a:extLst>
        </xdr:cNvPr>
        <xdr:cNvSpPr txBox="1"/>
      </xdr:nvSpPr>
      <xdr:spPr>
        <a:xfrm>
          <a:off x="107157" y="8841581"/>
          <a:ext cx="9467850" cy="621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Assessor Notes: </a:t>
          </a:r>
          <a:r>
            <a:rPr lang="en-US" sz="1100" b="0">
              <a:solidFill>
                <a:schemeClr val="dk1"/>
              </a:solidFill>
              <a:effectLst/>
              <a:latin typeface="+mn-lt"/>
              <a:ea typeface="+mn-ea"/>
              <a:cs typeface="+mn-cs"/>
            </a:rPr>
            <a:t>A</a:t>
          </a:r>
          <a:r>
            <a:rPr lang="en-US" sz="1100" b="0" baseline="0">
              <a:solidFill>
                <a:schemeClr val="dk1"/>
              </a:solidFill>
              <a:effectLst/>
              <a:latin typeface="+mn-lt"/>
              <a:ea typeface="+mn-ea"/>
              <a:cs typeface="+mn-cs"/>
            </a:rPr>
            <a:t> cell </a:t>
          </a:r>
          <a:r>
            <a:rPr lang="en-US" sz="1100">
              <a:solidFill>
                <a:schemeClr val="dk1"/>
              </a:solidFill>
              <a:effectLst/>
              <a:latin typeface="+mn-lt"/>
              <a:ea typeface="+mn-ea"/>
              <a:cs typeface="+mn-cs"/>
            </a:rPr>
            <a:t>below each individual standard allows the assessor to add optional notes about the information collected for that particular standard.  The notes can include where information was found, what questions were asked, who answered the questions, what additional information is needed to be able to mark that standard as "Always”, "Sometimes," or "Not at all".  </a:t>
          </a:r>
          <a:endParaRPr lang="en-US" sz="1100"/>
        </a:p>
      </xdr:txBody>
    </xdr:sp>
    <xdr:clientData/>
  </xdr:twoCellAnchor>
  <xdr:twoCellAnchor>
    <xdr:from>
      <xdr:col>0</xdr:col>
      <xdr:colOff>126206</xdr:colOff>
      <xdr:row>32</xdr:row>
      <xdr:rowOff>73819</xdr:rowOff>
    </xdr:from>
    <xdr:to>
      <xdr:col>4</xdr:col>
      <xdr:colOff>2974181</xdr:colOff>
      <xdr:row>35</xdr:row>
      <xdr:rowOff>9525</xdr:rowOff>
    </xdr:to>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126206" y="6369844"/>
          <a:ext cx="9467850" cy="5072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600"/>
            </a:spcAft>
            <a:buClrTx/>
            <a:buSzTx/>
            <a:buFontTx/>
            <a:buNone/>
            <a:tabLst/>
            <a:defRPr/>
          </a:pPr>
          <a:r>
            <a:rPr lang="en-US" sz="1100" b="1">
              <a:solidFill>
                <a:schemeClr val="dk1"/>
              </a:solidFill>
              <a:effectLst/>
              <a:latin typeface="+mn-lt"/>
              <a:ea typeface="+mn-ea"/>
              <a:cs typeface="+mn-cs"/>
            </a:rPr>
            <a:t>Safeguarding: </a:t>
          </a:r>
          <a:r>
            <a:rPr lang="en-US" sz="1100" b="0">
              <a:solidFill>
                <a:schemeClr val="dk1"/>
              </a:solidFill>
              <a:effectLst/>
              <a:latin typeface="+mn-lt"/>
              <a:ea typeface="+mn-ea"/>
              <a:cs typeface="+mn-cs"/>
            </a:rPr>
            <a:t>Please keep in mind safeguarding</a:t>
          </a:r>
          <a:r>
            <a:rPr lang="en-US" sz="1100" b="0" baseline="0">
              <a:solidFill>
                <a:schemeClr val="dk1"/>
              </a:solidFill>
              <a:effectLst/>
              <a:latin typeface="+mn-lt"/>
              <a:ea typeface="+mn-ea"/>
              <a:cs typeface="+mn-cs"/>
            </a:rPr>
            <a:t> concerns when assessing projects. In particular, we advise Continuums of Care to work with projects with victims of domestic violence </a:t>
          </a:r>
          <a:r>
            <a:rPr lang="en-US" sz="1100">
              <a:solidFill>
                <a:schemeClr val="dk1"/>
              </a:solidFill>
              <a:effectLst/>
              <a:latin typeface="+mn-lt"/>
              <a:ea typeface="+mn-ea"/>
              <a:cs typeface="+mn-cs"/>
            </a:rPr>
            <a:t>to make sure that adequate safety and confidentiality policies and practices are in place before beginning assessments.</a:t>
          </a:r>
          <a:br>
            <a:rPr lang="en-US" sz="1100">
              <a:solidFill>
                <a:schemeClr val="dk1"/>
              </a:solidFill>
              <a:effectLst/>
              <a:latin typeface="+mn-lt"/>
              <a:ea typeface="+mn-ea"/>
              <a:cs typeface="+mn-cs"/>
            </a:rPr>
          </a:b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470958</xdr:colOff>
      <xdr:row>3</xdr:row>
      <xdr:rowOff>128772</xdr:rowOff>
    </xdr:to>
    <xdr:pic>
      <xdr:nvPicPr>
        <xdr:cNvPr id="4" name="Picture 3" descr="Image result for department of housing and urban development">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99558" cy="7002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670983</xdr:colOff>
      <xdr:row>3</xdr:row>
      <xdr:rowOff>128772</xdr:rowOff>
    </xdr:to>
    <xdr:pic>
      <xdr:nvPicPr>
        <xdr:cNvPr id="5" name="Picture 4" descr="Image result for department of housing and urban development">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99558" cy="7002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670983</xdr:colOff>
      <xdr:row>3</xdr:row>
      <xdr:rowOff>128772</xdr:rowOff>
    </xdr:to>
    <xdr:pic>
      <xdr:nvPicPr>
        <xdr:cNvPr id="2" name="Picture 1" descr="Image result for department of housing and urban development">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99558" cy="7002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670983</xdr:colOff>
      <xdr:row>3</xdr:row>
      <xdr:rowOff>128772</xdr:rowOff>
    </xdr:to>
    <xdr:pic>
      <xdr:nvPicPr>
        <xdr:cNvPr id="2" name="Picture 1" descr="Image result for department of housing and urban development">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99558" cy="7002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670983</xdr:colOff>
      <xdr:row>3</xdr:row>
      <xdr:rowOff>128772</xdr:rowOff>
    </xdr:to>
    <xdr:pic>
      <xdr:nvPicPr>
        <xdr:cNvPr id="2" name="Picture 1" descr="Image result for department of housing and urban development">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99558" cy="7002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518583</xdr:colOff>
      <xdr:row>3</xdr:row>
      <xdr:rowOff>128772</xdr:rowOff>
    </xdr:to>
    <xdr:pic>
      <xdr:nvPicPr>
        <xdr:cNvPr id="2" name="Picture 1" descr="Image result for department of housing and urban development">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99558" cy="7002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102053</xdr:colOff>
      <xdr:row>7</xdr:row>
      <xdr:rowOff>34018</xdr:rowOff>
    </xdr:from>
    <xdr:to>
      <xdr:col>7</xdr:col>
      <xdr:colOff>2381250</xdr:colOff>
      <xdr:row>26</xdr:row>
      <xdr:rowOff>67356</xdr:rowOff>
    </xdr:to>
    <xdr:graphicFrame macro="">
      <xdr:nvGraphicFramePr>
        <xdr:cNvPr id="5" name="Chart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76199</xdr:colOff>
      <xdr:row>12</xdr:row>
      <xdr:rowOff>114301</xdr:rowOff>
    </xdr:from>
    <xdr:to>
      <xdr:col>5</xdr:col>
      <xdr:colOff>1061358</xdr:colOff>
      <xdr:row>16</xdr:row>
      <xdr:rowOff>9525</xdr:rowOff>
    </xdr:to>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76199" y="2427515"/>
          <a:ext cx="6087838" cy="6572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t>Score is calculated by awarding 1</a:t>
          </a:r>
          <a:r>
            <a:rPr lang="en-US" sz="1100" i="1" baseline="0"/>
            <a:t> point for standards answered 'sometimes' and 2 points for standards answered 'always'. Categories that are not applicable for your project are not included in the maximum potential score. </a:t>
          </a:r>
          <a:endParaRPr lang="en-US" sz="1100" i="1"/>
        </a:p>
      </xdr:txBody>
    </xdr:sp>
    <xdr:clientData/>
  </xdr:twoCellAnchor>
  <xdr:twoCellAnchor>
    <xdr:from>
      <xdr:col>0</xdr:col>
      <xdr:colOff>19050</xdr:colOff>
      <xdr:row>22</xdr:row>
      <xdr:rowOff>103186</xdr:rowOff>
    </xdr:from>
    <xdr:to>
      <xdr:col>3</xdr:col>
      <xdr:colOff>1360714</xdr:colOff>
      <xdr:row>27</xdr:row>
      <xdr:rowOff>1050925</xdr:rowOff>
    </xdr:to>
    <xdr:graphicFrame macro="">
      <xdr:nvGraphicFramePr>
        <xdr:cNvPr id="8" name="Chart 7">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1443715</xdr:colOff>
      <xdr:row>22</xdr:row>
      <xdr:rowOff>94344</xdr:rowOff>
    </xdr:from>
    <xdr:to>
      <xdr:col>6</xdr:col>
      <xdr:colOff>54425</xdr:colOff>
      <xdr:row>27</xdr:row>
      <xdr:rowOff>1042083</xdr:rowOff>
    </xdr:to>
    <xdr:graphicFrame macro="">
      <xdr:nvGraphicFramePr>
        <xdr:cNvPr id="11" name="Chart 10">
          <a:extLst>
            <a:ext uri="{FF2B5EF4-FFF2-40B4-BE49-F238E27FC236}">
              <a16:creationId xmlns:a16="http://schemas.microsoft.com/office/drawing/2014/main" id="{00000000-0008-0000-06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57150</xdr:colOff>
      <xdr:row>22</xdr:row>
      <xdr:rowOff>88900</xdr:rowOff>
    </xdr:from>
    <xdr:to>
      <xdr:col>7</xdr:col>
      <xdr:colOff>2544536</xdr:colOff>
      <xdr:row>27</xdr:row>
      <xdr:rowOff>1036639</xdr:rowOff>
    </xdr:to>
    <xdr:graphicFrame macro="">
      <xdr:nvGraphicFramePr>
        <xdr:cNvPr id="12" name="Chart 11">
          <a:extLst>
            <a:ext uri="{FF2B5EF4-FFF2-40B4-BE49-F238E27FC236}">
              <a16:creationId xmlns:a16="http://schemas.microsoft.com/office/drawing/2014/main" id="{00000000-0008-0000-06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481853</xdr:colOff>
      <xdr:row>1</xdr:row>
      <xdr:rowOff>200025</xdr:rowOff>
    </xdr:to>
    <xdr:pic>
      <xdr:nvPicPr>
        <xdr:cNvPr id="2" name="Picture 1" descr="Image result for department of housing and urban development">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81853" cy="409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514350</xdr:colOff>
      <xdr:row>43</xdr:row>
      <xdr:rowOff>147637</xdr:rowOff>
    </xdr:from>
    <xdr:to>
      <xdr:col>17</xdr:col>
      <xdr:colOff>180975</xdr:colOff>
      <xdr:row>58</xdr:row>
      <xdr:rowOff>85725</xdr:rowOff>
    </xdr:to>
    <xdr:graphicFrame macro="">
      <xdr:nvGraphicFramePr>
        <xdr:cNvPr id="6" name="Chart 5">
          <a:extLst>
            <a:ext uri="{FF2B5EF4-FFF2-40B4-BE49-F238E27FC236}">
              <a16:creationId xmlns:a16="http://schemas.microsoft.com/office/drawing/2014/main" id="{00000000-0008-0000-08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285750</xdr:colOff>
      <xdr:row>21</xdr:row>
      <xdr:rowOff>47625</xdr:rowOff>
    </xdr:from>
    <xdr:to>
      <xdr:col>16</xdr:col>
      <xdr:colOff>9525</xdr:colOff>
      <xdr:row>35</xdr:row>
      <xdr:rowOff>4764</xdr:rowOff>
    </xdr:to>
    <xdr:graphicFrame macro="">
      <xdr:nvGraphicFramePr>
        <xdr:cNvPr id="7" name="Chart 6">
          <a:extLst>
            <a:ext uri="{FF2B5EF4-FFF2-40B4-BE49-F238E27FC236}">
              <a16:creationId xmlns:a16="http://schemas.microsoft.com/office/drawing/2014/main" id="{00000000-0008-0000-08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36</xdr:row>
      <xdr:rowOff>0</xdr:rowOff>
    </xdr:from>
    <xdr:to>
      <xdr:col>17</xdr:col>
      <xdr:colOff>323850</xdr:colOff>
      <xdr:row>49</xdr:row>
      <xdr:rowOff>166689</xdr:rowOff>
    </xdr:to>
    <xdr:graphicFrame macro="">
      <xdr:nvGraphicFramePr>
        <xdr:cNvPr id="8" name="Chart 7">
          <a:extLst>
            <a:ext uri="{FF2B5EF4-FFF2-40B4-BE49-F238E27FC236}">
              <a16:creationId xmlns:a16="http://schemas.microsoft.com/office/drawing/2014/main" id="{00000000-0008-0000-08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0</xdr:colOff>
      <xdr:row>30</xdr:row>
      <xdr:rowOff>0</xdr:rowOff>
    </xdr:from>
    <xdr:to>
      <xdr:col>23</xdr:col>
      <xdr:colOff>323850</xdr:colOff>
      <xdr:row>43</xdr:row>
      <xdr:rowOff>166689</xdr:rowOff>
    </xdr:to>
    <xdr:graphicFrame macro="">
      <xdr:nvGraphicFramePr>
        <xdr:cNvPr id="9" name="Chart 8">
          <a:extLst>
            <a:ext uri="{FF2B5EF4-FFF2-40B4-BE49-F238E27FC236}">
              <a16:creationId xmlns:a16="http://schemas.microsoft.com/office/drawing/2014/main" id="{00000000-0008-0000-08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477370</xdr:colOff>
      <xdr:row>2</xdr:row>
      <xdr:rowOff>180974</xdr:rowOff>
    </xdr:to>
    <xdr:pic>
      <xdr:nvPicPr>
        <xdr:cNvPr id="2" name="Picture 1" descr="Image result for department of housing and urban development">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05970" cy="6000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E57"/>
  <sheetViews>
    <sheetView showGridLines="0" topLeftCell="A48" zoomScaleNormal="100" workbookViewId="0">
      <selection activeCell="C31" sqref="C31"/>
    </sheetView>
  </sheetViews>
  <sheetFormatPr defaultColWidth="9.140625" defaultRowHeight="15" x14ac:dyDescent="0.25"/>
  <cols>
    <col min="1" max="1" width="2.140625" customWidth="1"/>
    <col min="2" max="2" width="1.140625" customWidth="1"/>
    <col min="3" max="3" width="28.85546875" customWidth="1"/>
    <col min="4" max="4" width="67.140625" bestFit="1" customWidth="1"/>
    <col min="5" max="5" width="47.7109375" customWidth="1"/>
  </cols>
  <sheetData>
    <row r="1" spans="1:5" x14ac:dyDescent="0.25">
      <c r="A1" s="46"/>
      <c r="B1" s="46"/>
      <c r="C1" s="46"/>
      <c r="D1" s="46"/>
      <c r="E1" s="46"/>
    </row>
    <row r="2" spans="1:5" x14ac:dyDescent="0.25">
      <c r="A2" s="47"/>
      <c r="B2" s="47"/>
      <c r="C2" s="47"/>
      <c r="D2" s="47"/>
      <c r="E2" s="47"/>
    </row>
    <row r="11" spans="1:5" ht="15.75" x14ac:dyDescent="0.25">
      <c r="C11" s="50" t="s">
        <v>2</v>
      </c>
      <c r="D11" s="150"/>
      <c r="E11" s="48"/>
    </row>
    <row r="13" spans="1:5" x14ac:dyDescent="0.25">
      <c r="C13" s="44"/>
    </row>
    <row r="14" spans="1:5" x14ac:dyDescent="0.25">
      <c r="C14" s="44"/>
    </row>
    <row r="15" spans="1:5" x14ac:dyDescent="0.25">
      <c r="C15" s="44"/>
    </row>
    <row r="16" spans="1:5" x14ac:dyDescent="0.25">
      <c r="C16" s="44"/>
    </row>
    <row r="17" spans="3:4" x14ac:dyDescent="0.25">
      <c r="C17" s="45"/>
    </row>
    <row r="18" spans="3:4" x14ac:dyDescent="0.25">
      <c r="C18" s="45"/>
    </row>
    <row r="19" spans="3:4" x14ac:dyDescent="0.25">
      <c r="C19" s="45"/>
    </row>
    <row r="20" spans="3:4" x14ac:dyDescent="0.25">
      <c r="C20" s="44"/>
    </row>
    <row r="26" spans="3:4" x14ac:dyDescent="0.25">
      <c r="C26" s="91" t="s">
        <v>103</v>
      </c>
      <c r="D26" s="92" t="s">
        <v>108</v>
      </c>
    </row>
    <row r="27" spans="3:4" x14ac:dyDescent="0.25">
      <c r="C27" s="87" t="s">
        <v>89</v>
      </c>
      <c r="D27" s="88" t="s">
        <v>104</v>
      </c>
    </row>
    <row r="28" spans="3:4" x14ac:dyDescent="0.25">
      <c r="C28" s="67" t="s">
        <v>90</v>
      </c>
      <c r="D28" s="66" t="s">
        <v>104</v>
      </c>
    </row>
    <row r="29" spans="3:4" x14ac:dyDescent="0.25">
      <c r="C29" s="89" t="s">
        <v>91</v>
      </c>
      <c r="D29" s="90" t="s">
        <v>107</v>
      </c>
    </row>
    <row r="30" spans="3:4" x14ac:dyDescent="0.25">
      <c r="C30" s="67" t="s">
        <v>92</v>
      </c>
      <c r="D30" s="66" t="s">
        <v>106</v>
      </c>
    </row>
    <row r="31" spans="3:4" x14ac:dyDescent="0.25">
      <c r="C31" s="89" t="s">
        <v>93</v>
      </c>
      <c r="D31" s="90" t="s">
        <v>106</v>
      </c>
    </row>
    <row r="32" spans="3:4" ht="17.25" customHeight="1" x14ac:dyDescent="0.25">
      <c r="C32" s="266" t="s">
        <v>94</v>
      </c>
      <c r="D32" s="49" t="s">
        <v>106</v>
      </c>
    </row>
    <row r="48" spans="3:3" x14ac:dyDescent="0.25">
      <c r="C48" s="68"/>
    </row>
    <row r="49" spans="3:5" ht="15.75" thickBot="1" x14ac:dyDescent="0.3">
      <c r="C49" s="68"/>
    </row>
    <row r="50" spans="3:5" ht="16.5" customHeight="1" x14ac:dyDescent="0.25">
      <c r="C50" s="75" t="s">
        <v>3</v>
      </c>
      <c r="D50" s="76" t="s">
        <v>4</v>
      </c>
      <c r="E50" s="77" t="s">
        <v>5</v>
      </c>
    </row>
    <row r="51" spans="3:5" ht="30" customHeight="1" x14ac:dyDescent="0.25">
      <c r="C51" s="84" t="s">
        <v>109</v>
      </c>
      <c r="D51" s="71" t="s">
        <v>6</v>
      </c>
      <c r="E51" s="73" t="s">
        <v>31</v>
      </c>
    </row>
    <row r="52" spans="3:5" ht="30" x14ac:dyDescent="0.25">
      <c r="C52" s="74" t="s">
        <v>113</v>
      </c>
      <c r="D52" s="70" t="s">
        <v>114</v>
      </c>
      <c r="E52" s="72" t="s">
        <v>62</v>
      </c>
    </row>
    <row r="53" spans="3:5" ht="48.75" customHeight="1" x14ac:dyDescent="0.25">
      <c r="C53" s="84" t="s">
        <v>237</v>
      </c>
      <c r="D53" s="71" t="s">
        <v>238</v>
      </c>
      <c r="E53" s="73" t="s">
        <v>239</v>
      </c>
    </row>
    <row r="54" spans="3:5" ht="42" customHeight="1" x14ac:dyDescent="0.25">
      <c r="C54" s="74" t="s">
        <v>243</v>
      </c>
      <c r="D54" s="70" t="s">
        <v>244</v>
      </c>
      <c r="E54" s="72" t="s">
        <v>245</v>
      </c>
    </row>
    <row r="55" spans="3:5" ht="30" x14ac:dyDescent="0.25">
      <c r="C55" s="84" t="s">
        <v>240</v>
      </c>
      <c r="D55" s="71" t="s">
        <v>241</v>
      </c>
      <c r="E55" s="73" t="s">
        <v>242</v>
      </c>
    </row>
    <row r="56" spans="3:5" ht="30" x14ac:dyDescent="0.25">
      <c r="C56" s="251" t="s">
        <v>246</v>
      </c>
      <c r="D56" s="252" t="s">
        <v>247</v>
      </c>
      <c r="E56" s="253" t="s">
        <v>248</v>
      </c>
    </row>
    <row r="57" spans="3:5" ht="30.75" thickBot="1" x14ac:dyDescent="0.3">
      <c r="C57" s="254" t="s">
        <v>33</v>
      </c>
      <c r="D57" s="255" t="s">
        <v>63</v>
      </c>
      <c r="E57" s="256" t="s">
        <v>32</v>
      </c>
    </row>
  </sheetData>
  <sheetProtection algorithmName="SHA-512" hashValue="Sc5cEdkeo3/fufhbV7/K7bFtVAgAUCalSrvaXB7Nm0lEBhDWm4j6v4iq5h7ez0c66zsYR8Nlbnj4uIZKqigk8g==" saltValue="exKnhhrcMQgXuIpIdb5e0w==" spinCount="100000" sheet="1" objects="1" scenarios="1" selectLockedCells="1"/>
  <pageMargins left="0.7" right="0.7" top="0.75" bottom="0.75" header="0.3" footer="0.3"/>
  <pageSetup paperSize="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O30"/>
  <sheetViews>
    <sheetView showGridLines="0" topLeftCell="I4" workbookViewId="0">
      <selection activeCell="M4" sqref="M4"/>
    </sheetView>
  </sheetViews>
  <sheetFormatPr defaultColWidth="9.140625" defaultRowHeight="16.5" x14ac:dyDescent="0.3"/>
  <cols>
    <col min="1" max="1" width="3.42578125" style="1" customWidth="1"/>
    <col min="2" max="2" width="15.140625" style="1" customWidth="1"/>
    <col min="3" max="9" width="25.85546875" style="1" customWidth="1"/>
    <col min="10" max="10" width="6.42578125" style="1" customWidth="1"/>
    <col min="11" max="11" width="16.5703125" style="1" customWidth="1"/>
    <col min="12" max="13" width="25.85546875" style="1" customWidth="1"/>
    <col min="14" max="14" width="31.140625" style="1" customWidth="1"/>
    <col min="15" max="16384" width="9.140625" style="1"/>
  </cols>
  <sheetData>
    <row r="1" spans="1:15" x14ac:dyDescent="0.3">
      <c r="A1" s="23" t="s">
        <v>12</v>
      </c>
      <c r="B1" s="24"/>
      <c r="C1" s="24"/>
      <c r="D1" s="24"/>
      <c r="E1" s="24"/>
      <c r="F1" s="24"/>
      <c r="G1" s="24"/>
      <c r="H1" s="24"/>
      <c r="I1" s="24"/>
      <c r="J1" s="24"/>
      <c r="K1" s="24"/>
      <c r="L1" s="24"/>
      <c r="M1" s="24"/>
      <c r="N1" s="24"/>
    </row>
    <row r="3" spans="1:15" x14ac:dyDescent="0.3">
      <c r="B3" s="13" t="s">
        <v>13</v>
      </c>
      <c r="C3" s="13"/>
      <c r="D3" s="13"/>
      <c r="E3" s="13"/>
      <c r="F3" s="13"/>
      <c r="G3" s="13"/>
      <c r="H3" s="13"/>
      <c r="I3" s="13"/>
    </row>
    <row r="4" spans="1:15" x14ac:dyDescent="0.3">
      <c r="B4" s="8"/>
    </row>
    <row r="5" spans="1:15" x14ac:dyDescent="0.3">
      <c r="B5" s="12" t="s">
        <v>29</v>
      </c>
      <c r="K5" s="12" t="s">
        <v>29</v>
      </c>
    </row>
    <row r="6" spans="1:15" ht="49.5" x14ac:dyDescent="0.3">
      <c r="B6" s="16" t="s">
        <v>14</v>
      </c>
      <c r="C6" s="14" t="s">
        <v>89</v>
      </c>
      <c r="D6" s="14" t="s">
        <v>90</v>
      </c>
      <c r="E6" s="14" t="s">
        <v>91</v>
      </c>
      <c r="F6" s="14" t="s">
        <v>92</v>
      </c>
      <c r="G6" s="14" t="s">
        <v>93</v>
      </c>
      <c r="H6" s="275" t="s">
        <v>94</v>
      </c>
      <c r="I6" s="81" t="s">
        <v>291</v>
      </c>
      <c r="K6" s="16"/>
      <c r="L6" s="14" t="s">
        <v>86</v>
      </c>
      <c r="M6" s="14" t="s">
        <v>87</v>
      </c>
      <c r="N6" s="15" t="s">
        <v>88</v>
      </c>
      <c r="O6" s="1" t="s">
        <v>105</v>
      </c>
    </row>
    <row r="7" spans="1:15" ht="49.5" customHeight="1" x14ac:dyDescent="0.3">
      <c r="B7" s="42" t="s">
        <v>95</v>
      </c>
      <c r="C7" s="2" t="s">
        <v>180</v>
      </c>
      <c r="D7" s="2" t="s">
        <v>181</v>
      </c>
      <c r="E7" s="2" t="s">
        <v>189</v>
      </c>
      <c r="F7" s="2" t="s">
        <v>294</v>
      </c>
      <c r="G7" s="2" t="s">
        <v>293</v>
      </c>
      <c r="H7" s="2" t="s">
        <v>295</v>
      </c>
      <c r="I7" s="17" t="s">
        <v>293</v>
      </c>
      <c r="K7" s="42" t="s">
        <v>95</v>
      </c>
      <c r="L7" s="2" t="s">
        <v>167</v>
      </c>
      <c r="M7" s="2" t="s">
        <v>174</v>
      </c>
      <c r="N7" s="17" t="s">
        <v>177</v>
      </c>
    </row>
    <row r="8" spans="1:15" ht="231" x14ac:dyDescent="0.3">
      <c r="B8" s="42">
        <v>1</v>
      </c>
      <c r="C8" s="2" t="s">
        <v>272</v>
      </c>
      <c r="D8" s="2" t="s">
        <v>182</v>
      </c>
      <c r="E8" s="2" t="s">
        <v>278</v>
      </c>
      <c r="F8" s="2" t="s">
        <v>280</v>
      </c>
      <c r="G8" s="2" t="s">
        <v>285</v>
      </c>
      <c r="H8" s="2" t="s">
        <v>271</v>
      </c>
      <c r="I8" s="17" t="s">
        <v>285</v>
      </c>
      <c r="K8" s="25">
        <v>1</v>
      </c>
      <c r="L8" s="2" t="s">
        <v>253</v>
      </c>
      <c r="M8" s="2" t="s">
        <v>301</v>
      </c>
      <c r="N8" s="17" t="s">
        <v>254</v>
      </c>
    </row>
    <row r="9" spans="1:15" ht="64.5" customHeight="1" x14ac:dyDescent="0.3">
      <c r="B9" s="11"/>
      <c r="C9" s="6" t="s">
        <v>28</v>
      </c>
      <c r="D9" s="6" t="s">
        <v>28</v>
      </c>
      <c r="E9" s="6" t="s">
        <v>28</v>
      </c>
      <c r="F9" s="6" t="s">
        <v>28</v>
      </c>
      <c r="G9" s="6" t="s">
        <v>28</v>
      </c>
      <c r="H9" s="6" t="s">
        <v>28</v>
      </c>
      <c r="I9" s="18" t="s">
        <v>28</v>
      </c>
      <c r="K9" s="11"/>
      <c r="L9" s="6" t="s">
        <v>28</v>
      </c>
      <c r="M9" s="6" t="s">
        <v>28</v>
      </c>
      <c r="N9" s="18" t="s">
        <v>28</v>
      </c>
    </row>
    <row r="10" spans="1:15" ht="64.5" customHeight="1" x14ac:dyDescent="0.3">
      <c r="B10" s="10" t="s">
        <v>95</v>
      </c>
      <c r="C10" s="5" t="s">
        <v>273</v>
      </c>
      <c r="D10" s="5" t="s">
        <v>183</v>
      </c>
      <c r="E10" s="5" t="s">
        <v>96</v>
      </c>
      <c r="F10" s="5" t="s">
        <v>190</v>
      </c>
      <c r="G10" s="5" t="s">
        <v>191</v>
      </c>
      <c r="H10" s="5" t="s">
        <v>193</v>
      </c>
      <c r="I10" s="19" t="s">
        <v>191</v>
      </c>
      <c r="K10" s="10" t="s">
        <v>95</v>
      </c>
      <c r="L10" s="5" t="s">
        <v>168</v>
      </c>
      <c r="M10" s="5" t="s">
        <v>175</v>
      </c>
      <c r="N10" s="19" t="s">
        <v>299</v>
      </c>
      <c r="O10" s="276"/>
    </row>
    <row r="11" spans="1:15" ht="409.5" x14ac:dyDescent="0.3">
      <c r="B11" s="43">
        <f>B8+1</f>
        <v>2</v>
      </c>
      <c r="C11" s="5" t="s">
        <v>274</v>
      </c>
      <c r="D11" s="5" t="s">
        <v>184</v>
      </c>
      <c r="E11" s="5" t="s">
        <v>279</v>
      </c>
      <c r="F11" s="5" t="s">
        <v>281</v>
      </c>
      <c r="G11" s="5" t="s">
        <v>286</v>
      </c>
      <c r="H11" s="5" t="s">
        <v>194</v>
      </c>
      <c r="I11" s="19" t="s">
        <v>286</v>
      </c>
      <c r="K11" s="26">
        <f>K8+1</f>
        <v>2</v>
      </c>
      <c r="L11" s="5" t="s">
        <v>169</v>
      </c>
      <c r="M11" s="5" t="s">
        <v>176</v>
      </c>
      <c r="N11" s="19" t="s">
        <v>298</v>
      </c>
    </row>
    <row r="12" spans="1:15" ht="63" customHeight="1" x14ac:dyDescent="0.3">
      <c r="B12" s="10"/>
      <c r="C12" s="7" t="s">
        <v>28</v>
      </c>
      <c r="D12" s="7" t="s">
        <v>28</v>
      </c>
      <c r="E12" s="7" t="s">
        <v>28</v>
      </c>
      <c r="F12" s="7" t="s">
        <v>28</v>
      </c>
      <c r="G12" s="7" t="s">
        <v>28</v>
      </c>
      <c r="H12" s="7" t="s">
        <v>28</v>
      </c>
      <c r="I12" s="20" t="s">
        <v>28</v>
      </c>
      <c r="K12" s="10"/>
      <c r="L12" s="7" t="s">
        <v>28</v>
      </c>
      <c r="M12" s="7" t="s">
        <v>28</v>
      </c>
      <c r="N12" s="20" t="s">
        <v>28</v>
      </c>
    </row>
    <row r="13" spans="1:15" ht="66" x14ac:dyDescent="0.3">
      <c r="B13" s="42" t="s">
        <v>95</v>
      </c>
      <c r="C13" s="2" t="s">
        <v>192</v>
      </c>
      <c r="D13" s="2" t="s">
        <v>185</v>
      </c>
      <c r="E13" s="2" t="s">
        <v>26</v>
      </c>
      <c r="F13" s="2" t="s">
        <v>282</v>
      </c>
      <c r="G13" s="2" t="s">
        <v>287</v>
      </c>
      <c r="H13" s="2" t="s">
        <v>255</v>
      </c>
      <c r="I13" s="17" t="s">
        <v>287</v>
      </c>
      <c r="K13" s="25" t="s">
        <v>95</v>
      </c>
      <c r="L13" s="2" t="s">
        <v>170</v>
      </c>
      <c r="M13" s="2" t="s">
        <v>289</v>
      </c>
      <c r="N13" s="17" t="s">
        <v>178</v>
      </c>
    </row>
    <row r="14" spans="1:15" ht="409.5" x14ac:dyDescent="0.3">
      <c r="B14" s="42">
        <f>B11+1</f>
        <v>3</v>
      </c>
      <c r="C14" s="2" t="s">
        <v>275</v>
      </c>
      <c r="D14" s="2" t="s">
        <v>186</v>
      </c>
      <c r="E14" s="2" t="s">
        <v>97</v>
      </c>
      <c r="F14" s="2" t="s">
        <v>283</v>
      </c>
      <c r="G14" s="2" t="s">
        <v>288</v>
      </c>
      <c r="H14" s="2" t="s">
        <v>195</v>
      </c>
      <c r="I14" s="17" t="s">
        <v>288</v>
      </c>
      <c r="K14" s="25">
        <f>K11+1</f>
        <v>3</v>
      </c>
      <c r="L14" s="2" t="s">
        <v>171</v>
      </c>
      <c r="M14" s="2" t="s">
        <v>302</v>
      </c>
      <c r="N14" s="17" t="s">
        <v>179</v>
      </c>
    </row>
    <row r="15" spans="1:15" ht="70.5" customHeight="1" x14ac:dyDescent="0.3">
      <c r="B15" s="11"/>
      <c r="C15" s="6" t="s">
        <v>28</v>
      </c>
      <c r="D15" s="6" t="s">
        <v>28</v>
      </c>
      <c r="E15" s="6"/>
      <c r="F15" s="6" t="s">
        <v>28</v>
      </c>
      <c r="G15" s="6" t="s">
        <v>28</v>
      </c>
      <c r="H15" s="6" t="s">
        <v>28</v>
      </c>
      <c r="I15" s="18" t="s">
        <v>28</v>
      </c>
      <c r="K15" s="78"/>
      <c r="L15" s="79" t="s">
        <v>28</v>
      </c>
      <c r="M15" s="79" t="s">
        <v>28</v>
      </c>
      <c r="N15" s="80" t="s">
        <v>28</v>
      </c>
    </row>
    <row r="16" spans="1:15" ht="70.5" customHeight="1" x14ac:dyDescent="0.3">
      <c r="B16" s="10" t="s">
        <v>95</v>
      </c>
      <c r="C16" s="5" t="s">
        <v>26</v>
      </c>
      <c r="D16" s="5" t="s">
        <v>187</v>
      </c>
      <c r="E16" s="5" t="s">
        <v>26</v>
      </c>
      <c r="F16" s="5" t="s">
        <v>96</v>
      </c>
      <c r="G16" s="5" t="s">
        <v>26</v>
      </c>
      <c r="H16" s="5" t="s">
        <v>26</v>
      </c>
      <c r="I16" s="19" t="s">
        <v>190</v>
      </c>
      <c r="K16" s="10" t="s">
        <v>95</v>
      </c>
      <c r="L16" s="5" t="s">
        <v>172</v>
      </c>
      <c r="M16" s="5"/>
      <c r="N16" s="19"/>
    </row>
    <row r="17" spans="2:14" ht="409.5" x14ac:dyDescent="0.3">
      <c r="B17" s="43">
        <f>B14+1</f>
        <v>4</v>
      </c>
      <c r="C17" s="5" t="s">
        <v>97</v>
      </c>
      <c r="D17" s="5" t="s">
        <v>188</v>
      </c>
      <c r="E17" s="5" t="s">
        <v>97</v>
      </c>
      <c r="F17" s="5" t="s">
        <v>284</v>
      </c>
      <c r="G17" s="5" t="s">
        <v>97</v>
      </c>
      <c r="H17" s="5" t="s">
        <v>97</v>
      </c>
      <c r="I17" s="19" t="s">
        <v>292</v>
      </c>
      <c r="K17" s="26">
        <f>K14+1</f>
        <v>4</v>
      </c>
      <c r="L17" s="5" t="s">
        <v>173</v>
      </c>
      <c r="M17" s="5" t="s">
        <v>97</v>
      </c>
      <c r="N17" s="19" t="s">
        <v>97</v>
      </c>
    </row>
    <row r="18" spans="2:14" x14ac:dyDescent="0.3">
      <c r="B18" s="10"/>
      <c r="C18" s="7"/>
      <c r="D18" s="7"/>
      <c r="E18" s="7"/>
      <c r="F18" s="7" t="s">
        <v>28</v>
      </c>
      <c r="G18" s="7"/>
      <c r="H18" s="7"/>
      <c r="I18" s="20" t="s">
        <v>28</v>
      </c>
      <c r="K18" s="9"/>
      <c r="L18" s="21" t="s">
        <v>28</v>
      </c>
      <c r="M18" s="21"/>
      <c r="N18" s="22"/>
    </row>
    <row r="19" spans="2:14" ht="82.5" x14ac:dyDescent="0.3">
      <c r="B19" s="42" t="s">
        <v>95</v>
      </c>
      <c r="C19" s="2" t="s">
        <v>26</v>
      </c>
      <c r="D19" s="2" t="s">
        <v>277</v>
      </c>
      <c r="E19" s="2" t="s">
        <v>26</v>
      </c>
      <c r="F19" s="2" t="s">
        <v>26</v>
      </c>
      <c r="G19" s="2" t="s">
        <v>26</v>
      </c>
      <c r="H19" s="2" t="s">
        <v>26</v>
      </c>
      <c r="I19" s="17" t="s">
        <v>282</v>
      </c>
      <c r="K19" s="82"/>
      <c r="L19" s="5"/>
      <c r="M19" s="5"/>
      <c r="N19" s="5"/>
    </row>
    <row r="20" spans="2:14" ht="280.5" x14ac:dyDescent="0.3">
      <c r="B20" s="42">
        <f>B17+1</f>
        <v>5</v>
      </c>
      <c r="C20" s="2" t="s">
        <v>97</v>
      </c>
      <c r="D20" s="2" t="s">
        <v>276</v>
      </c>
      <c r="E20" s="2" t="s">
        <v>97</v>
      </c>
      <c r="F20" s="2" t="s">
        <v>97</v>
      </c>
      <c r="G20" s="2" t="s">
        <v>97</v>
      </c>
      <c r="H20" s="2" t="s">
        <v>97</v>
      </c>
      <c r="I20" s="17" t="s">
        <v>283</v>
      </c>
      <c r="K20" s="82"/>
      <c r="L20" s="5"/>
      <c r="M20" s="5"/>
      <c r="N20" s="5"/>
    </row>
    <row r="21" spans="2:14" ht="63.75" customHeight="1" x14ac:dyDescent="0.3">
      <c r="B21" s="11"/>
      <c r="C21" s="6"/>
      <c r="D21" s="6" t="s">
        <v>28</v>
      </c>
      <c r="E21" s="6"/>
      <c r="F21" s="6"/>
      <c r="G21" s="6"/>
      <c r="H21" s="6"/>
      <c r="I21" s="18" t="s">
        <v>28</v>
      </c>
      <c r="L21" s="7"/>
      <c r="M21" s="7"/>
      <c r="N21" s="7"/>
    </row>
    <row r="22" spans="2:14" ht="63.75" customHeight="1" x14ac:dyDescent="0.3">
      <c r="B22" s="10" t="s">
        <v>95</v>
      </c>
      <c r="C22" s="5" t="s">
        <v>26</v>
      </c>
      <c r="D22" s="5" t="s">
        <v>26</v>
      </c>
      <c r="E22" s="5" t="s">
        <v>26</v>
      </c>
      <c r="F22" s="5" t="s">
        <v>26</v>
      </c>
      <c r="G22" s="5" t="s">
        <v>26</v>
      </c>
      <c r="H22" s="5" t="s">
        <v>26</v>
      </c>
      <c r="I22" s="19" t="s">
        <v>26</v>
      </c>
      <c r="L22" s="7"/>
      <c r="M22" s="7"/>
      <c r="N22" s="7"/>
    </row>
    <row r="23" spans="2:14" x14ac:dyDescent="0.3">
      <c r="B23" s="43">
        <f>B20+1</f>
        <v>6</v>
      </c>
      <c r="C23" s="5" t="s">
        <v>97</v>
      </c>
      <c r="D23" s="5" t="s">
        <v>97</v>
      </c>
      <c r="E23" s="5" t="s">
        <v>97</v>
      </c>
      <c r="F23" s="5" t="s">
        <v>97</v>
      </c>
      <c r="G23" s="5" t="s">
        <v>97</v>
      </c>
      <c r="H23" s="5" t="s">
        <v>97</v>
      </c>
      <c r="I23" s="19" t="s">
        <v>97</v>
      </c>
      <c r="K23" s="82"/>
      <c r="L23" s="5"/>
      <c r="M23" s="5"/>
      <c r="N23" s="5"/>
    </row>
    <row r="24" spans="2:14" ht="64.5" customHeight="1" x14ac:dyDescent="0.3">
      <c r="B24" s="10"/>
      <c r="C24" s="7"/>
      <c r="D24" s="7" t="s">
        <v>256</v>
      </c>
      <c r="E24" s="7"/>
      <c r="F24" s="7"/>
      <c r="G24" s="7" t="s">
        <v>26</v>
      </c>
      <c r="H24" s="7" t="s">
        <v>26</v>
      </c>
      <c r="I24" s="20"/>
      <c r="L24" s="7"/>
      <c r="M24" s="7"/>
      <c r="N24" s="7"/>
    </row>
    <row r="25" spans="2:14" x14ac:dyDescent="0.3">
      <c r="B25" s="11" t="s">
        <v>95</v>
      </c>
      <c r="C25" s="2" t="s">
        <v>26</v>
      </c>
      <c r="D25" s="2" t="s">
        <v>26</v>
      </c>
      <c r="E25" s="2" t="s">
        <v>26</v>
      </c>
      <c r="F25" s="2" t="s">
        <v>26</v>
      </c>
      <c r="G25" s="2" t="s">
        <v>26</v>
      </c>
      <c r="H25" s="2" t="s">
        <v>26</v>
      </c>
      <c r="I25" s="17" t="s">
        <v>26</v>
      </c>
    </row>
    <row r="26" spans="2:14" x14ac:dyDescent="0.3">
      <c r="B26" s="42">
        <f>B23+1</f>
        <v>7</v>
      </c>
      <c r="C26" s="2" t="s">
        <v>97</v>
      </c>
      <c r="D26" s="2" t="s">
        <v>97</v>
      </c>
      <c r="E26" s="2" t="s">
        <v>97</v>
      </c>
      <c r="F26" s="2" t="s">
        <v>97</v>
      </c>
      <c r="G26" s="2" t="s">
        <v>97</v>
      </c>
      <c r="H26" s="2" t="s">
        <v>97</v>
      </c>
      <c r="I26" s="17" t="s">
        <v>97</v>
      </c>
    </row>
    <row r="27" spans="2:14" x14ac:dyDescent="0.3">
      <c r="B27" s="11"/>
      <c r="C27" s="6"/>
      <c r="D27" s="6" t="s">
        <v>256</v>
      </c>
      <c r="E27" s="6"/>
      <c r="F27" s="6"/>
      <c r="G27" s="6" t="s">
        <v>26</v>
      </c>
      <c r="H27" s="6" t="s">
        <v>26</v>
      </c>
      <c r="I27" s="18"/>
    </row>
    <row r="28" spans="2:14" x14ac:dyDescent="0.3">
      <c r="B28" s="10" t="s">
        <v>95</v>
      </c>
      <c r="C28" s="5" t="s">
        <v>26</v>
      </c>
      <c r="D28" s="5" t="s">
        <v>26</v>
      </c>
      <c r="E28" s="5" t="s">
        <v>26</v>
      </c>
      <c r="F28" s="5" t="s">
        <v>26</v>
      </c>
      <c r="G28" s="5" t="s">
        <v>26</v>
      </c>
      <c r="H28" s="5" t="s">
        <v>26</v>
      </c>
      <c r="I28" s="19" t="s">
        <v>26</v>
      </c>
    </row>
    <row r="29" spans="2:14" x14ac:dyDescent="0.3">
      <c r="B29" s="43">
        <f>B26+1</f>
        <v>8</v>
      </c>
      <c r="C29" s="5" t="s">
        <v>97</v>
      </c>
      <c r="D29" s="5" t="s">
        <v>97</v>
      </c>
      <c r="E29" s="5" t="s">
        <v>97</v>
      </c>
      <c r="F29" s="5" t="s">
        <v>97</v>
      </c>
      <c r="G29" s="5" t="s">
        <v>97</v>
      </c>
      <c r="H29" s="5" t="s">
        <v>97</v>
      </c>
      <c r="I29" s="19" t="s">
        <v>97</v>
      </c>
    </row>
    <row r="30" spans="2:14" x14ac:dyDescent="0.3">
      <c r="B30" s="9"/>
      <c r="C30" s="21"/>
      <c r="D30" s="21" t="s">
        <v>256</v>
      </c>
      <c r="E30" s="21" t="s">
        <v>256</v>
      </c>
      <c r="F30" s="21" t="s">
        <v>256</v>
      </c>
      <c r="G30" s="21" t="s">
        <v>256</v>
      </c>
      <c r="H30" s="21" t="s">
        <v>256</v>
      </c>
      <c r="I30" s="22"/>
    </row>
  </sheetData>
  <sheetProtection algorithmName="SHA-512" hashValue="xigUf/8OUD1Ns1Crqqi0P+QpDPc/wEnStG04/3cHgfirAMEOT6gJTCFyhnp/wZeTYU5UD/wrbpF0fjF1IBsdRg==" saltValue="DZnZf1AaV5yuS1OQ6dlPbA==" spinCount="100000" sheet="1" objects="1" scenarios="1"/>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D45"/>
  <sheetViews>
    <sheetView showGridLines="0" topLeftCell="A24" zoomScaleNormal="100" workbookViewId="0">
      <selection activeCell="C26" sqref="C26"/>
    </sheetView>
  </sheetViews>
  <sheetFormatPr defaultColWidth="9.140625" defaultRowHeight="15" x14ac:dyDescent="0.25"/>
  <cols>
    <col min="1" max="1" width="3.42578125" customWidth="1"/>
    <col min="2" max="2" width="36.28515625" customWidth="1"/>
    <col min="3" max="3" width="48.85546875" customWidth="1"/>
    <col min="4" max="4" width="3.42578125" customWidth="1"/>
    <col min="5" max="5" width="8.140625" customWidth="1"/>
  </cols>
  <sheetData>
    <row r="1" spans="1:3" x14ac:dyDescent="0.25">
      <c r="A1" s="51" t="s">
        <v>111</v>
      </c>
      <c r="B1" s="96"/>
      <c r="C1" s="270"/>
    </row>
    <row r="3" spans="1:3" x14ac:dyDescent="0.25">
      <c r="B3" s="48" t="s">
        <v>9</v>
      </c>
      <c r="C3" s="48"/>
    </row>
    <row r="4" spans="1:3" x14ac:dyDescent="0.25">
      <c r="B4" s="97"/>
    </row>
    <row r="5" spans="1:3" x14ac:dyDescent="0.25">
      <c r="B5" s="98" t="s">
        <v>111</v>
      </c>
      <c r="C5" s="99"/>
    </row>
    <row r="6" spans="1:3" x14ac:dyDescent="0.25">
      <c r="B6" s="260" t="s">
        <v>112</v>
      </c>
      <c r="C6" s="259" t="s">
        <v>110</v>
      </c>
    </row>
    <row r="7" spans="1:3" x14ac:dyDescent="0.25">
      <c r="B7" s="67" t="s">
        <v>35</v>
      </c>
      <c r="C7" s="93"/>
    </row>
    <row r="8" spans="1:3" x14ac:dyDescent="0.25">
      <c r="B8" s="67" t="s">
        <v>36</v>
      </c>
      <c r="C8" s="93"/>
    </row>
    <row r="9" spans="1:3" x14ac:dyDescent="0.25">
      <c r="B9" s="67" t="s">
        <v>11</v>
      </c>
      <c r="C9" s="93"/>
    </row>
    <row r="10" spans="1:3" x14ac:dyDescent="0.25">
      <c r="B10" s="67" t="s">
        <v>37</v>
      </c>
      <c r="C10" s="93"/>
    </row>
    <row r="11" spans="1:3" x14ac:dyDescent="0.25">
      <c r="B11" s="67" t="s">
        <v>38</v>
      </c>
      <c r="C11" s="94"/>
    </row>
    <row r="12" spans="1:3" x14ac:dyDescent="0.25">
      <c r="B12" s="100"/>
      <c r="C12" s="93"/>
    </row>
    <row r="14" spans="1:3" x14ac:dyDescent="0.25">
      <c r="B14" s="98" t="s">
        <v>39</v>
      </c>
      <c r="C14" s="99"/>
    </row>
    <row r="15" spans="1:3" x14ac:dyDescent="0.25">
      <c r="B15" s="257" t="s">
        <v>40</v>
      </c>
      <c r="C15" s="258"/>
    </row>
    <row r="16" spans="1:3" x14ac:dyDescent="0.25">
      <c r="B16" s="67" t="s">
        <v>41</v>
      </c>
      <c r="C16" s="94"/>
    </row>
    <row r="17" spans="2:4" x14ac:dyDescent="0.25">
      <c r="B17" s="67" t="s">
        <v>42</v>
      </c>
      <c r="C17" s="94"/>
    </row>
    <row r="18" spans="2:4" x14ac:dyDescent="0.25">
      <c r="B18" s="67"/>
      <c r="C18" s="95"/>
    </row>
    <row r="19" spans="2:4" x14ac:dyDescent="0.25">
      <c r="B19" s="67" t="s">
        <v>43</v>
      </c>
      <c r="C19" s="93"/>
    </row>
    <row r="20" spans="2:4" x14ac:dyDescent="0.25">
      <c r="B20" s="67" t="s">
        <v>44</v>
      </c>
      <c r="C20" s="94"/>
    </row>
    <row r="21" spans="2:4" x14ac:dyDescent="0.25">
      <c r="B21" s="67" t="s">
        <v>45</v>
      </c>
      <c r="C21" s="94"/>
    </row>
    <row r="22" spans="2:4" x14ac:dyDescent="0.25">
      <c r="B22" s="67"/>
      <c r="C22" s="95"/>
    </row>
    <row r="23" spans="2:4" ht="15.75" x14ac:dyDescent="0.25">
      <c r="B23" s="260" t="s">
        <v>102</v>
      </c>
      <c r="C23" s="259" t="s">
        <v>291</v>
      </c>
      <c r="D23" s="271"/>
    </row>
    <row r="24" spans="2:4" ht="31.5" customHeight="1" x14ac:dyDescent="0.25">
      <c r="B24" s="277" t="s">
        <v>290</v>
      </c>
      <c r="C24" s="278"/>
      <c r="D24" s="271"/>
    </row>
    <row r="25" spans="2:4" ht="15.75" x14ac:dyDescent="0.25">
      <c r="B25" s="272"/>
      <c r="C25" s="273"/>
      <c r="D25" s="271"/>
    </row>
    <row r="26" spans="2:4" ht="59.25" customHeight="1" x14ac:dyDescent="0.25">
      <c r="B26" s="274" t="s">
        <v>257</v>
      </c>
      <c r="C26" s="259" t="s">
        <v>87</v>
      </c>
    </row>
    <row r="27" spans="2:4" x14ac:dyDescent="0.25">
      <c r="B27" s="149" t="s">
        <v>134</v>
      </c>
    </row>
    <row r="28" spans="2:4" x14ac:dyDescent="0.25">
      <c r="B28" s="85"/>
    </row>
    <row r="29" spans="2:4" x14ac:dyDescent="0.25">
      <c r="B29" s="98" t="s">
        <v>47</v>
      </c>
      <c r="C29" s="99"/>
    </row>
    <row r="30" spans="2:4" x14ac:dyDescent="0.25">
      <c r="B30" s="67" t="s">
        <v>10</v>
      </c>
      <c r="C30" s="93"/>
    </row>
    <row r="31" spans="2:4" x14ac:dyDescent="0.25">
      <c r="B31" s="67" t="s">
        <v>46</v>
      </c>
      <c r="C31" s="93"/>
    </row>
    <row r="32" spans="2:4" x14ac:dyDescent="0.25">
      <c r="B32" s="67" t="s">
        <v>48</v>
      </c>
      <c r="C32" s="93"/>
    </row>
    <row r="33" spans="2:3" x14ac:dyDescent="0.25">
      <c r="B33" s="67"/>
      <c r="C33" s="95"/>
    </row>
    <row r="34" spans="2:3" ht="30" x14ac:dyDescent="0.25">
      <c r="B34" s="122" t="s">
        <v>49</v>
      </c>
      <c r="C34" s="93"/>
    </row>
    <row r="35" spans="2:3" x14ac:dyDescent="0.25">
      <c r="B35" s="67" t="s">
        <v>50</v>
      </c>
      <c r="C35" s="93"/>
    </row>
    <row r="36" spans="2:3" x14ac:dyDescent="0.25">
      <c r="B36" s="67" t="s">
        <v>51</v>
      </c>
      <c r="C36" s="94"/>
    </row>
    <row r="37" spans="2:3" x14ac:dyDescent="0.25">
      <c r="B37" s="100"/>
      <c r="C37" s="93"/>
    </row>
    <row r="39" spans="2:3" x14ac:dyDescent="0.25">
      <c r="B39" s="98" t="s">
        <v>52</v>
      </c>
      <c r="C39" s="99"/>
    </row>
    <row r="40" spans="2:3" x14ac:dyDescent="0.25">
      <c r="B40" s="67" t="s">
        <v>53</v>
      </c>
      <c r="C40" s="93"/>
    </row>
    <row r="41" spans="2:3" x14ac:dyDescent="0.25">
      <c r="B41" s="67" t="s">
        <v>54</v>
      </c>
      <c r="C41" s="93"/>
    </row>
    <row r="42" spans="2:3" x14ac:dyDescent="0.25">
      <c r="B42" s="67" t="s">
        <v>55</v>
      </c>
      <c r="C42" s="93"/>
    </row>
    <row r="43" spans="2:3" x14ac:dyDescent="0.25">
      <c r="B43" s="67" t="s">
        <v>56</v>
      </c>
      <c r="C43" s="93"/>
    </row>
    <row r="44" spans="2:3" x14ac:dyDescent="0.25">
      <c r="B44" s="260" t="s">
        <v>57</v>
      </c>
      <c r="C44" s="261">
        <v>42676</v>
      </c>
    </row>
    <row r="45" spans="2:3" x14ac:dyDescent="0.25">
      <c r="B45" s="100"/>
      <c r="C45" s="49"/>
    </row>
  </sheetData>
  <sheetProtection algorithmName="SHA-512" hashValue="nt9XW8brrE9HLZFw5IiCifTTVcmWkSmbkGY+EH86R6de9kq+gHjEvGuaHNx5HC1lxnT/NWPGScQ1uujM0IVXCw==" saltValue="5EloAZlfXrA5o3Kuh6PSfg==" spinCount="100000" sheet="1" objects="1" scenarios="1" selectLockedCells="1"/>
  <mergeCells count="1">
    <mergeCell ref="B24:C24"/>
  </mergeCells>
  <pageMargins left="0.7" right="0.7" top="0.75" bottom="0.75" header="0.3" footer="0.3"/>
  <pageSetup paperSize="8"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Assumptions!$C$6:$H$6</xm:f>
          </x14:formula1>
          <xm:sqref>C25</xm:sqref>
        </x14:dataValidation>
        <x14:dataValidation type="list" allowBlank="1" showInputMessage="1" showErrorMessage="1" xr:uid="{00000000-0002-0000-0100-000001000000}">
          <x14:formula1>
            <xm:f>Assumptions!$L$6:$O$6</xm:f>
          </x14:formula1>
          <xm:sqref>C26</xm:sqref>
        </x14:dataValidation>
        <x14:dataValidation type="list" allowBlank="1" showInputMessage="1" showErrorMessage="1" xr:uid="{00000000-0002-0000-0100-000002000000}">
          <x14:formula1>
            <xm:f>Assumptions!$C$6:$I$6</xm:f>
          </x14:formula1>
          <xm:sqref>C23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K25"/>
  <sheetViews>
    <sheetView showGridLines="0" topLeftCell="A25" zoomScaleNormal="100" workbookViewId="0">
      <selection activeCell="F7" sqref="F7"/>
    </sheetView>
  </sheetViews>
  <sheetFormatPr defaultColWidth="9.140625" defaultRowHeight="15" x14ac:dyDescent="0.25"/>
  <cols>
    <col min="1" max="1" width="0.42578125" customWidth="1"/>
    <col min="2" max="2" width="19.5703125" customWidth="1"/>
    <col min="3" max="3" width="27.5703125" customWidth="1"/>
    <col min="4" max="4" width="96.28515625" customWidth="1"/>
    <col min="5" max="5" width="1.7109375" customWidth="1"/>
    <col min="6" max="6" width="15.140625" customWidth="1"/>
    <col min="7" max="8" width="13.85546875" customWidth="1"/>
    <col min="9" max="9" width="2.5703125" customWidth="1"/>
    <col min="10" max="10" width="10" bestFit="1" customWidth="1"/>
  </cols>
  <sheetData>
    <row r="1" spans="1:11" x14ac:dyDescent="0.25">
      <c r="A1" s="46"/>
      <c r="B1" s="51" t="s">
        <v>117</v>
      </c>
      <c r="C1" s="108"/>
      <c r="D1" s="268"/>
      <c r="E1" s="96"/>
      <c r="F1" s="96"/>
      <c r="G1" s="96"/>
      <c r="H1" s="96"/>
    </row>
    <row r="3" spans="1:11" x14ac:dyDescent="0.25">
      <c r="C3" t="s">
        <v>249</v>
      </c>
    </row>
    <row r="4" spans="1:11" x14ac:dyDescent="0.25">
      <c r="C4" s="97" t="s">
        <v>250</v>
      </c>
    </row>
    <row r="5" spans="1:11" x14ac:dyDescent="0.25">
      <c r="D5" s="53"/>
    </row>
    <row r="6" spans="1:11" x14ac:dyDescent="0.25">
      <c r="A6" s="109"/>
      <c r="B6" s="110" t="s">
        <v>1</v>
      </c>
      <c r="C6" s="111" t="s">
        <v>0</v>
      </c>
      <c r="D6" s="111" t="s">
        <v>196</v>
      </c>
      <c r="E6" s="114"/>
      <c r="F6" s="111" t="s">
        <v>58</v>
      </c>
      <c r="G6" s="112" t="s">
        <v>59</v>
      </c>
      <c r="H6" s="113" t="s">
        <v>60</v>
      </c>
    </row>
    <row r="7" spans="1:11" ht="75" x14ac:dyDescent="0.25">
      <c r="B7" s="127">
        <v>1</v>
      </c>
      <c r="C7" s="128" t="s">
        <v>64</v>
      </c>
      <c r="D7" s="128" t="s">
        <v>297</v>
      </c>
      <c r="E7" s="151"/>
      <c r="F7" s="129" t="s">
        <v>7</v>
      </c>
      <c r="G7" s="129" t="s">
        <v>7</v>
      </c>
      <c r="H7" s="130" t="s">
        <v>7</v>
      </c>
      <c r="K7" s="152"/>
    </row>
    <row r="8" spans="1:11" ht="64.5" customHeight="1" x14ac:dyDescent="0.25">
      <c r="B8" s="153"/>
      <c r="C8" s="154"/>
      <c r="D8" s="104" t="s">
        <v>116</v>
      </c>
      <c r="F8" s="155"/>
      <c r="G8" s="155"/>
      <c r="H8" s="156"/>
    </row>
    <row r="9" spans="1:11" ht="72" customHeight="1" x14ac:dyDescent="0.25">
      <c r="B9" s="133">
        <f>B7+1</f>
        <v>2</v>
      </c>
      <c r="C9" s="134" t="s">
        <v>137</v>
      </c>
      <c r="D9" s="134" t="s">
        <v>136</v>
      </c>
      <c r="E9" s="135"/>
      <c r="F9" s="102" t="s">
        <v>7</v>
      </c>
      <c r="G9" s="102" t="s">
        <v>7</v>
      </c>
      <c r="H9" s="103" t="s">
        <v>7</v>
      </c>
    </row>
    <row r="10" spans="1:11" ht="72" customHeight="1" x14ac:dyDescent="0.25">
      <c r="B10" s="133"/>
      <c r="C10" s="136"/>
      <c r="D10" s="101" t="s">
        <v>116</v>
      </c>
      <c r="E10" s="135"/>
      <c r="F10" s="157"/>
      <c r="G10" s="157"/>
      <c r="H10" s="158"/>
    </row>
    <row r="11" spans="1:11" ht="110.25" customHeight="1" x14ac:dyDescent="0.25">
      <c r="B11" s="123">
        <f>B9+1</f>
        <v>3</v>
      </c>
      <c r="C11" s="124" t="s">
        <v>138</v>
      </c>
      <c r="D11" s="159" t="s">
        <v>258</v>
      </c>
      <c r="F11" s="105" t="s">
        <v>7</v>
      </c>
      <c r="G11" s="105" t="s">
        <v>7</v>
      </c>
      <c r="H11" s="106" t="s">
        <v>7</v>
      </c>
    </row>
    <row r="12" spans="1:11" ht="72" customHeight="1" x14ac:dyDescent="0.25">
      <c r="B12" s="153"/>
      <c r="C12" s="154"/>
      <c r="D12" s="104" t="s">
        <v>116</v>
      </c>
      <c r="F12" s="155"/>
      <c r="G12" s="155"/>
      <c r="H12" s="156"/>
    </row>
    <row r="13" spans="1:11" ht="69.75" customHeight="1" x14ac:dyDescent="0.25">
      <c r="B13" s="133">
        <f>B11+1</f>
        <v>4</v>
      </c>
      <c r="C13" s="134" t="s">
        <v>139</v>
      </c>
      <c r="D13" s="62" t="s">
        <v>259</v>
      </c>
      <c r="E13" s="135"/>
      <c r="F13" s="102" t="s">
        <v>7</v>
      </c>
      <c r="G13" s="102" t="s">
        <v>7</v>
      </c>
      <c r="H13" s="103" t="s">
        <v>7</v>
      </c>
    </row>
    <row r="14" spans="1:11" ht="72" customHeight="1" x14ac:dyDescent="0.25">
      <c r="B14" s="160"/>
      <c r="C14" s="161"/>
      <c r="D14" s="101" t="s">
        <v>116</v>
      </c>
      <c r="E14" s="135"/>
      <c r="F14" s="157"/>
      <c r="G14" s="157"/>
      <c r="H14" s="158"/>
    </row>
    <row r="15" spans="1:11" ht="75" x14ac:dyDescent="0.25">
      <c r="B15" s="123">
        <f>B13+1</f>
        <v>5</v>
      </c>
      <c r="C15" s="124" t="s">
        <v>140</v>
      </c>
      <c r="D15" s="64" t="s">
        <v>141</v>
      </c>
      <c r="F15" s="105" t="s">
        <v>7</v>
      </c>
      <c r="G15" s="105" t="s">
        <v>7</v>
      </c>
      <c r="H15" s="106" t="s">
        <v>7</v>
      </c>
    </row>
    <row r="16" spans="1:11" ht="60.75" customHeight="1" x14ac:dyDescent="0.25">
      <c r="B16" s="153"/>
      <c r="C16" s="154"/>
      <c r="D16" s="104" t="s">
        <v>116</v>
      </c>
      <c r="F16" s="155"/>
      <c r="G16" s="155"/>
      <c r="H16" s="156"/>
    </row>
    <row r="17" spans="2:8" ht="93" customHeight="1" x14ac:dyDescent="0.25">
      <c r="B17" s="133">
        <f>B15+1</f>
        <v>6</v>
      </c>
      <c r="C17" s="134" t="s">
        <v>142</v>
      </c>
      <c r="D17" s="62" t="s">
        <v>260</v>
      </c>
      <c r="E17" s="135"/>
      <c r="F17" s="102" t="s">
        <v>7</v>
      </c>
      <c r="G17" s="102" t="s">
        <v>7</v>
      </c>
      <c r="H17" s="103" t="s">
        <v>7</v>
      </c>
    </row>
    <row r="18" spans="2:8" ht="60.75" customHeight="1" x14ac:dyDescent="0.25">
      <c r="B18" s="160"/>
      <c r="C18" s="161"/>
      <c r="D18" s="101" t="s">
        <v>116</v>
      </c>
      <c r="E18" s="135"/>
      <c r="F18" s="157"/>
      <c r="G18" s="157"/>
      <c r="H18" s="158"/>
    </row>
    <row r="19" spans="2:8" ht="90" x14ac:dyDescent="0.25">
      <c r="B19" s="123">
        <f>B17+1</f>
        <v>7</v>
      </c>
      <c r="C19" s="124" t="s">
        <v>65</v>
      </c>
      <c r="D19" s="64" t="s">
        <v>296</v>
      </c>
      <c r="F19" s="105" t="s">
        <v>7</v>
      </c>
      <c r="G19" s="105" t="s">
        <v>7</v>
      </c>
      <c r="H19" s="106" t="s">
        <v>7</v>
      </c>
    </row>
    <row r="20" spans="2:8" ht="72" customHeight="1" x14ac:dyDescent="0.25">
      <c r="B20" s="162"/>
      <c r="C20" s="163"/>
      <c r="D20" s="131" t="s">
        <v>116</v>
      </c>
      <c r="E20" s="57"/>
      <c r="F20" s="164"/>
      <c r="G20" s="164"/>
      <c r="H20" s="165"/>
    </row>
    <row r="21" spans="2:8" ht="18" customHeight="1" x14ac:dyDescent="0.25">
      <c r="B21" s="110"/>
      <c r="C21" s="111" t="s">
        <v>27</v>
      </c>
      <c r="D21" s="107" t="s">
        <v>251</v>
      </c>
      <c r="E21" s="114"/>
      <c r="F21" s="111" t="s">
        <v>58</v>
      </c>
      <c r="G21" s="112" t="s">
        <v>59</v>
      </c>
      <c r="H21" s="113" t="s">
        <v>60</v>
      </c>
    </row>
    <row r="22" spans="2:8" ht="63" customHeight="1" x14ac:dyDescent="0.25">
      <c r="B22" s="262">
        <v>1</v>
      </c>
      <c r="C22" s="124" t="s">
        <v>66</v>
      </c>
      <c r="D22" s="64" t="s">
        <v>143</v>
      </c>
      <c r="F22" s="105" t="s">
        <v>7</v>
      </c>
      <c r="G22" s="105" t="s">
        <v>7</v>
      </c>
      <c r="H22" s="106" t="s">
        <v>7</v>
      </c>
    </row>
    <row r="23" spans="2:8" ht="58.5" customHeight="1" x14ac:dyDescent="0.25">
      <c r="B23" s="166"/>
      <c r="C23" s="154"/>
      <c r="D23" s="104" t="s">
        <v>116</v>
      </c>
      <c r="F23" s="155"/>
      <c r="G23" s="155"/>
      <c r="H23" s="156"/>
    </row>
    <row r="24" spans="2:8" ht="75" x14ac:dyDescent="0.25">
      <c r="B24" s="263">
        <f>B22+1</f>
        <v>2</v>
      </c>
      <c r="C24" s="134" t="s">
        <v>145</v>
      </c>
      <c r="D24" s="62" t="s">
        <v>144</v>
      </c>
      <c r="E24" s="135"/>
      <c r="F24" s="102" t="s">
        <v>7</v>
      </c>
      <c r="G24" s="102" t="s">
        <v>7</v>
      </c>
      <c r="H24" s="103" t="s">
        <v>7</v>
      </c>
    </row>
    <row r="25" spans="2:8" ht="47.25" customHeight="1" x14ac:dyDescent="0.25">
      <c r="B25" s="206"/>
      <c r="C25" s="207"/>
      <c r="D25" s="141" t="s">
        <v>116</v>
      </c>
      <c r="E25" s="180"/>
      <c r="F25" s="208"/>
      <c r="G25" s="208"/>
      <c r="H25" s="209"/>
    </row>
  </sheetData>
  <sheetProtection algorithmName="SHA-512" hashValue="+YxNtjbgH99XGdazWdL7XQohQhTgbs+Soe1AER1tpW85DJaCqqJSoEf5hHf4sZHAa6l2HzxGe9xCMK1AWkjAGQ==" saltValue="TT8jmsPjmQ9yK6JW5g1fkg==" spinCount="100000" sheet="1" objects="1" scenarios="1" selectLockedCells="1"/>
  <conditionalFormatting sqref="F7:H25">
    <cfRule type="cellIs" dxfId="17" priority="1" operator="equal">
      <formula>"Please select answer"</formula>
    </cfRule>
  </conditionalFormatting>
  <dataValidations count="1">
    <dataValidation type="list" allowBlank="1" showInputMessage="1" showErrorMessage="1" sqref="F7:H7 F9:H11 F13:H13 F15:H15 F17:H17 F19:H19 F24:H24 F22:H22" xr:uid="{00000000-0002-0000-0200-000000000000}">
      <formula1>"Please select answer,Not at all,Somewhat,Always"</formula1>
    </dataValidation>
  </dataValidations>
  <pageMargins left="0.7" right="0.7" top="0.75" bottom="0.75" header="0.3" footer="0.3"/>
  <pageSetup paperSize="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20"/>
  <sheetViews>
    <sheetView showGridLines="0" topLeftCell="C1" zoomScaleNormal="100" workbookViewId="0">
      <selection activeCell="F27" sqref="F27"/>
    </sheetView>
  </sheetViews>
  <sheetFormatPr defaultColWidth="9.140625" defaultRowHeight="15" x14ac:dyDescent="0.25"/>
  <cols>
    <col min="1" max="1" width="0.42578125" customWidth="1"/>
    <col min="2" max="2" width="19.5703125" customWidth="1"/>
    <col min="3" max="3" width="27.5703125" customWidth="1"/>
    <col min="4" max="4" width="96.28515625" customWidth="1"/>
    <col min="5" max="5" width="1.7109375" customWidth="1"/>
    <col min="6" max="8" width="14.7109375" customWidth="1"/>
    <col min="9" max="9" width="2.5703125" customWidth="1"/>
    <col min="10" max="10" width="10" bestFit="1" customWidth="1"/>
  </cols>
  <sheetData>
    <row r="1" spans="1:11" x14ac:dyDescent="0.25">
      <c r="A1" s="46"/>
      <c r="B1" s="51" t="s">
        <v>117</v>
      </c>
      <c r="C1" s="108"/>
      <c r="D1" s="268"/>
      <c r="E1" s="96"/>
      <c r="F1" s="96"/>
      <c r="G1" s="96"/>
      <c r="H1" s="96"/>
    </row>
    <row r="3" spans="1:11" x14ac:dyDescent="0.25">
      <c r="C3" t="s">
        <v>249</v>
      </c>
    </row>
    <row r="4" spans="1:11" x14ac:dyDescent="0.25">
      <c r="C4" s="97" t="s">
        <v>250</v>
      </c>
    </row>
    <row r="5" spans="1:11" x14ac:dyDescent="0.25">
      <c r="D5" s="53"/>
    </row>
    <row r="6" spans="1:11" x14ac:dyDescent="0.25">
      <c r="B6" s="110"/>
      <c r="C6" s="111" t="str">
        <f>IF(OR('Provider Info'!$C$23="Coordinated Entry",'Provider Info'!$C$23="Street Outreach",'Provider Info'!$C$23="Emergency Shelter"),"","Standard")</f>
        <v>Standard</v>
      </c>
      <c r="D6" s="107" t="str">
        <f>IF(OR('Provider Info'!$C$23="Coordinated Entry",'Provider Info'!$C$23="Street Outreach",'Provider Info'!$C$23="Emergency Shelter"),"This section is not applicable. Please see following section.","Lease and Occupancy Definition / Evidence")</f>
        <v>Lease and Occupancy Definition / Evidence</v>
      </c>
      <c r="E6" s="114"/>
      <c r="F6" s="111" t="str">
        <f>IF(OR('Provider Info'!$C$23="Coordinated Entry",'Provider Info'!$C$23="Street Outreach",'Provider Info'!$C$23="Emergency Shelter"),"","Say It")</f>
        <v>Say It</v>
      </c>
      <c r="G6" s="112" t="str">
        <f>IF(OR('Provider Info'!$C$23="Coordinated Entry",'Provider Info'!$C$23="Street Outreach",'Provider Info'!$C$23="Emergency Shelter"),"","Document It")</f>
        <v>Document It</v>
      </c>
      <c r="H6" s="113" t="str">
        <f>IF(OR('Provider Info'!$C$23="Coordinated Entry",'Provider Info'!$C$23="Street Outreach",'Provider Info'!$C$23="Emergency Shelter"),"","Do It")</f>
        <v>Do It</v>
      </c>
      <c r="J6" s="167" t="s">
        <v>27</v>
      </c>
      <c r="K6" s="167"/>
    </row>
    <row r="7" spans="1:11" ht="45" x14ac:dyDescent="0.25">
      <c r="B7" s="185">
        <v>1</v>
      </c>
      <c r="C7" s="186" t="s">
        <v>74</v>
      </c>
      <c r="D7" s="62" t="s">
        <v>158</v>
      </c>
      <c r="E7" s="187"/>
      <c r="F7" s="102" t="s">
        <v>7</v>
      </c>
      <c r="G7" s="102" t="s">
        <v>7</v>
      </c>
      <c r="H7" s="103" t="s">
        <v>7</v>
      </c>
      <c r="J7" s="167" t="s">
        <v>74</v>
      </c>
      <c r="K7" s="167" t="s">
        <v>73</v>
      </c>
    </row>
    <row r="8" spans="1:11" ht="72" customHeight="1" x14ac:dyDescent="0.25">
      <c r="B8" s="188"/>
      <c r="C8" s="189"/>
      <c r="D8" s="101" t="s">
        <v>116</v>
      </c>
      <c r="E8" s="135"/>
      <c r="F8" s="157"/>
      <c r="G8" s="157"/>
      <c r="H8" s="158"/>
      <c r="J8" s="167"/>
      <c r="K8" s="167" t="s">
        <v>116</v>
      </c>
    </row>
    <row r="9" spans="1:11" ht="90" x14ac:dyDescent="0.25">
      <c r="B9" s="190">
        <f>B7+1</f>
        <v>2</v>
      </c>
      <c r="C9" s="191" t="s">
        <v>76</v>
      </c>
      <c r="D9" s="64" t="s">
        <v>268</v>
      </c>
      <c r="F9" s="105" t="s">
        <v>7</v>
      </c>
      <c r="G9" s="105" t="s">
        <v>7</v>
      </c>
      <c r="H9" s="106" t="s">
        <v>7</v>
      </c>
      <c r="J9" s="167" t="s">
        <v>76</v>
      </c>
      <c r="K9" s="167" t="s">
        <v>75</v>
      </c>
    </row>
    <row r="10" spans="1:11" ht="72" customHeight="1" x14ac:dyDescent="0.25">
      <c r="B10" s="190"/>
      <c r="C10" s="192"/>
      <c r="D10" s="126" t="s">
        <v>116</v>
      </c>
      <c r="F10" s="155"/>
      <c r="G10" s="155"/>
      <c r="H10" s="156"/>
      <c r="J10" s="167"/>
      <c r="K10" s="167" t="s">
        <v>116</v>
      </c>
    </row>
    <row r="11" spans="1:11" ht="90" x14ac:dyDescent="0.25">
      <c r="B11" s="185">
        <f>B9+1</f>
        <v>3</v>
      </c>
      <c r="C11" s="186" t="s">
        <v>159</v>
      </c>
      <c r="D11" s="62" t="s">
        <v>269</v>
      </c>
      <c r="E11" s="135"/>
      <c r="F11" s="102" t="s">
        <v>7</v>
      </c>
      <c r="G11" s="102" t="s">
        <v>7</v>
      </c>
      <c r="H11" s="103" t="s">
        <v>7</v>
      </c>
      <c r="J11" s="167" t="s">
        <v>78</v>
      </c>
      <c r="K11" s="167" t="s">
        <v>77</v>
      </c>
    </row>
    <row r="12" spans="1:11" ht="72" customHeight="1" x14ac:dyDescent="0.25">
      <c r="B12" s="188"/>
      <c r="C12" s="189"/>
      <c r="D12" s="101" t="s">
        <v>116</v>
      </c>
      <c r="E12" s="135"/>
      <c r="F12" s="157"/>
      <c r="G12" s="157"/>
      <c r="H12" s="158"/>
      <c r="J12" s="167"/>
      <c r="K12" s="167" t="s">
        <v>116</v>
      </c>
    </row>
    <row r="13" spans="1:11" ht="60" x14ac:dyDescent="0.25">
      <c r="B13" s="190">
        <f>B11+1</f>
        <v>4</v>
      </c>
      <c r="C13" s="191" t="s">
        <v>160</v>
      </c>
      <c r="D13" s="64" t="s">
        <v>161</v>
      </c>
      <c r="F13" s="105" t="s">
        <v>7</v>
      </c>
      <c r="G13" s="105" t="s">
        <v>7</v>
      </c>
      <c r="H13" s="106" t="s">
        <v>7</v>
      </c>
      <c r="J13" s="167" t="s">
        <v>80</v>
      </c>
      <c r="K13" s="167" t="s">
        <v>79</v>
      </c>
    </row>
    <row r="14" spans="1:11" ht="72" customHeight="1" x14ac:dyDescent="0.25">
      <c r="B14" s="193"/>
      <c r="C14" s="194"/>
      <c r="D14" s="104" t="s">
        <v>116</v>
      </c>
      <c r="F14" s="159"/>
      <c r="G14" s="159"/>
      <c r="H14" s="177"/>
      <c r="J14" s="167"/>
      <c r="K14" s="167" t="s">
        <v>116</v>
      </c>
    </row>
    <row r="15" spans="1:11" ht="101.25" customHeight="1" x14ac:dyDescent="0.25">
      <c r="B15" s="185">
        <f>B13+1</f>
        <v>5</v>
      </c>
      <c r="C15" s="186" t="s">
        <v>162</v>
      </c>
      <c r="D15" s="62" t="s">
        <v>270</v>
      </c>
      <c r="E15" s="135"/>
      <c r="F15" s="102" t="s">
        <v>7</v>
      </c>
      <c r="G15" s="102" t="s">
        <v>7</v>
      </c>
      <c r="H15" s="103" t="s">
        <v>7</v>
      </c>
      <c r="J15" s="167" t="s">
        <v>82</v>
      </c>
      <c r="K15" s="167" t="s">
        <v>81</v>
      </c>
    </row>
    <row r="16" spans="1:11" ht="72" customHeight="1" x14ac:dyDescent="0.25">
      <c r="B16" s="188"/>
      <c r="C16" s="189"/>
      <c r="D16" s="101" t="s">
        <v>116</v>
      </c>
      <c r="E16" s="135"/>
      <c r="F16" s="157"/>
      <c r="G16" s="157"/>
      <c r="H16" s="158"/>
      <c r="J16" s="167"/>
      <c r="K16" s="167" t="s">
        <v>116</v>
      </c>
    </row>
    <row r="17" spans="2:11" ht="30" x14ac:dyDescent="0.25">
      <c r="B17" s="190">
        <f>B15+1</f>
        <v>6</v>
      </c>
      <c r="C17" s="191" t="s">
        <v>163</v>
      </c>
      <c r="D17" s="64" t="s">
        <v>164</v>
      </c>
      <c r="F17" s="105" t="s">
        <v>7</v>
      </c>
      <c r="G17" s="105" t="s">
        <v>7</v>
      </c>
      <c r="H17" s="106" t="s">
        <v>7</v>
      </c>
      <c r="J17" s="167" t="s">
        <v>83</v>
      </c>
      <c r="K17" s="167" t="s">
        <v>115</v>
      </c>
    </row>
    <row r="18" spans="2:11" ht="72" customHeight="1" x14ac:dyDescent="0.25">
      <c r="B18" s="193"/>
      <c r="C18" s="194"/>
      <c r="D18" s="104" t="s">
        <v>116</v>
      </c>
      <c r="F18" s="159"/>
      <c r="G18" s="159"/>
      <c r="H18" s="177"/>
      <c r="J18" s="167"/>
      <c r="K18" s="167" t="s">
        <v>116</v>
      </c>
    </row>
    <row r="19" spans="2:11" ht="45" x14ac:dyDescent="0.25">
      <c r="B19" s="185">
        <f>B17+1</f>
        <v>7</v>
      </c>
      <c r="C19" s="186" t="s">
        <v>165</v>
      </c>
      <c r="D19" s="62" t="s">
        <v>166</v>
      </c>
      <c r="E19" s="135"/>
      <c r="F19" s="102" t="s">
        <v>7</v>
      </c>
      <c r="G19" s="102" t="s">
        <v>7</v>
      </c>
      <c r="H19" s="103" t="s">
        <v>7</v>
      </c>
      <c r="J19" s="167" t="s">
        <v>85</v>
      </c>
      <c r="K19" s="167" t="s">
        <v>84</v>
      </c>
    </row>
    <row r="20" spans="2:11" ht="72" customHeight="1" x14ac:dyDescent="0.25">
      <c r="B20" s="210"/>
      <c r="C20" s="211"/>
      <c r="D20" s="141" t="s">
        <v>116</v>
      </c>
      <c r="E20" s="180"/>
      <c r="F20" s="181"/>
      <c r="G20" s="181"/>
      <c r="H20" s="182"/>
      <c r="J20" s="167"/>
      <c r="K20" s="167" t="s">
        <v>116</v>
      </c>
    </row>
  </sheetData>
  <sheetProtection algorithmName="SHA-512" hashValue="2/EOGEvQBCwIOoa1oxLccV9G5ngcgBdnU351a6Syu+0VSoMF7v9O4+oZT4HTSICwv8zcEaxUDgEql4/CONKODg==" saltValue="CHTCCzBWIo00M0QxSozLWA==" spinCount="100000" sheet="1" objects="1" scenarios="1" selectLockedCells="1"/>
  <conditionalFormatting sqref="F7:H20">
    <cfRule type="cellIs" dxfId="16" priority="9" operator="equal">
      <formula>"Please select answer"</formula>
    </cfRule>
  </conditionalFormatting>
  <dataValidations count="1">
    <dataValidation type="list" allowBlank="1" showInputMessage="1" showErrorMessage="1" sqref="F9:H9 F19:H19 F13:H13 F11:H11 F7:H7 F17:H17 F15:H15" xr:uid="{00000000-0002-0000-0300-000000000000}">
      <formula1>"Please select answer,Not at all,Somewhat,Always"</formula1>
    </dataValidation>
  </dataValidations>
  <pageMargins left="0.7" right="0.7" top="0.75" bottom="0.75" header="0.3" footer="0.3"/>
  <pageSetup paperSize="8"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ACE8ACB5-4D0D-4B0B-94CA-3D4D1636D025}">
            <xm:f>OR('Provider Info'!$C$23="Coordinated Entry",'Provider Info'!$C$23="Street Outreach",'Provider Info'!$C$23="Emergency Shelter")</xm:f>
            <x14:dxf>
              <font>
                <color theme="0" tint="-4.9989318521683403E-2"/>
              </font>
              <fill>
                <patternFill>
                  <bgColor theme="0" tint="-4.9989318521683403E-2"/>
                </patternFill>
              </fill>
            </x14:dxf>
          </x14:cfRule>
          <xm:sqref>B7:H20</xm:sqref>
        </x14:conditionalFormatting>
        <x14:conditionalFormatting xmlns:xm="http://schemas.microsoft.com/office/excel/2006/main">
          <x14:cfRule type="expression" priority="6" id="{2D63B826-E271-4516-925B-770945A7D558}">
            <xm:f>OR('Provider Info'!$C$23="Coordinated Entry",'Provider Info'!$C$23="Street Outreach",'Provider Info'!$C$23="Emergency Shelter")</xm:f>
            <x14:dxf>
              <font>
                <color theme="0"/>
              </font>
              <fill>
                <patternFill>
                  <bgColor rgb="FFC00000"/>
                </patternFill>
              </fill>
            </x14:dxf>
          </x14:cfRule>
          <xm:sqref>B6:H6</xm:sqref>
        </x14:conditionalFormatting>
        <x14:conditionalFormatting xmlns:xm="http://schemas.microsoft.com/office/excel/2006/main">
          <x14:cfRule type="expression" priority="1" id="{0909ADE7-6CE3-49E3-84AF-A1CC211B8767}">
            <xm:f>OR('Provider Info'!$C$23="Coordinated Entry",'Provider Info'!$C$23="Street Outreach",'Provider Info'!$C$23="Emergency Shelter")</xm:f>
            <x14:dxf>
              <font>
                <color theme="0" tint="-4.9989318521683403E-2"/>
              </font>
              <fill>
                <patternFill>
                  <bgColor theme="0" tint="-4.9989318521683403E-2"/>
                </patternFill>
              </fill>
            </x14:dxf>
          </x14:cfRule>
          <xm:sqref>F17:H18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29"/>
  <sheetViews>
    <sheetView showGridLines="0" tabSelected="1" zoomScaleNormal="100" workbookViewId="0">
      <selection activeCell="F19" sqref="F19"/>
    </sheetView>
  </sheetViews>
  <sheetFormatPr defaultColWidth="9.140625" defaultRowHeight="15" x14ac:dyDescent="0.25"/>
  <cols>
    <col min="1" max="1" width="0.42578125" customWidth="1"/>
    <col min="2" max="2" width="19.5703125" customWidth="1"/>
    <col min="3" max="3" width="27.5703125" customWidth="1"/>
    <col min="4" max="4" width="96.28515625" customWidth="1"/>
    <col min="5" max="5" width="1.7109375" customWidth="1"/>
    <col min="6" max="8" width="14.7109375" customWidth="1"/>
    <col min="9" max="9" width="2.5703125" customWidth="1"/>
    <col min="10" max="10" width="10" bestFit="1" customWidth="1"/>
  </cols>
  <sheetData>
    <row r="1" spans="1:11" x14ac:dyDescent="0.25">
      <c r="A1" s="46"/>
      <c r="B1" s="51" t="s">
        <v>117</v>
      </c>
      <c r="C1" s="108"/>
      <c r="D1" s="268"/>
      <c r="E1" s="96"/>
      <c r="F1" s="96"/>
      <c r="G1" s="96"/>
      <c r="H1" s="96"/>
    </row>
    <row r="3" spans="1:11" x14ac:dyDescent="0.25">
      <c r="C3" t="s">
        <v>249</v>
      </c>
    </row>
    <row r="4" spans="1:11" x14ac:dyDescent="0.25">
      <c r="C4" s="97" t="s">
        <v>250</v>
      </c>
    </row>
    <row r="5" spans="1:11" x14ac:dyDescent="0.25">
      <c r="D5" s="53"/>
    </row>
    <row r="6" spans="1:11" x14ac:dyDescent="0.25">
      <c r="B6" s="110"/>
      <c r="C6" s="111" t="str">
        <f>IF(OR('Provider Info'!$C$23="Coordinated Entry",'Provider Info'!$C$23="Street Outreach"),"","Standard")</f>
        <v>Standard</v>
      </c>
      <c r="D6" s="107" t="str">
        <f>IF(OR('Provider Info'!$C$23="Coordinated Entry",'Provider Info'!$C$23="Street Outreach"),"This section is not applicable. Please see following section.","Services Definition / Evidence")</f>
        <v>Services Definition / Evidence</v>
      </c>
      <c r="E6" s="114"/>
      <c r="F6" s="111" t="str">
        <f>IF(OR('Provider Info'!$C$23="Coordinated Entry",'Provider Info'!$C$23="Street Outreach"),"","Say it")</f>
        <v>Say it</v>
      </c>
      <c r="G6" s="112" t="str">
        <f>IF(OR('Provider Info'!$C$23="Coordinated Entry",'Provider Info'!$C$23="Street Outreach"),"","Document it")</f>
        <v>Document it</v>
      </c>
      <c r="H6" s="113" t="str">
        <f>IF(OR('Provider Info'!$C$23="Coordinated Entry",'Provider Info'!$C$23="Street Outreach"),"","Do it")</f>
        <v>Do it</v>
      </c>
      <c r="I6" s="167"/>
    </row>
    <row r="7" spans="1:11" ht="70.5" customHeight="1" x14ac:dyDescent="0.25">
      <c r="B7" s="137">
        <v>1</v>
      </c>
      <c r="C7" s="138" t="s">
        <v>146</v>
      </c>
      <c r="D7" s="116" t="s">
        <v>300</v>
      </c>
      <c r="E7" s="168"/>
      <c r="F7" s="102" t="s">
        <v>7</v>
      </c>
      <c r="G7" s="102" t="s">
        <v>7</v>
      </c>
      <c r="H7" s="103" t="s">
        <v>7</v>
      </c>
      <c r="J7" s="167" t="s">
        <v>123</v>
      </c>
      <c r="K7" s="167" t="s">
        <v>118</v>
      </c>
    </row>
    <row r="8" spans="1:11" ht="72" customHeight="1" x14ac:dyDescent="0.25">
      <c r="B8" s="169"/>
      <c r="C8" s="170"/>
      <c r="D8" s="101" t="s">
        <v>116</v>
      </c>
      <c r="E8" s="135"/>
      <c r="F8" s="157"/>
      <c r="G8" s="157"/>
      <c r="H8" s="158"/>
      <c r="J8" s="167"/>
      <c r="K8" s="173" t="s">
        <v>116</v>
      </c>
    </row>
    <row r="9" spans="1:11" ht="87.75" customHeight="1" x14ac:dyDescent="0.25">
      <c r="B9" s="125">
        <f>B7+1</f>
        <v>2</v>
      </c>
      <c r="C9" s="115" t="str">
        <f>IF(OR('Provider Info'!$C$23="Coordinated Entry",'Provider Info'!$C$23="Street Outreach"),"Not applicable. Please see following section.",J9)</f>
        <v>Person Centered Planning is a guiding principle of the service planning process</v>
      </c>
      <c r="D9" s="64" t="s">
        <v>147</v>
      </c>
      <c r="F9" s="105" t="s">
        <v>7</v>
      </c>
      <c r="G9" s="105" t="s">
        <v>7</v>
      </c>
      <c r="H9" s="106" t="s">
        <v>7</v>
      </c>
      <c r="J9" s="167" t="s">
        <v>124</v>
      </c>
      <c r="K9" s="167" t="s">
        <v>119</v>
      </c>
    </row>
    <row r="10" spans="1:11" ht="71.25" customHeight="1" x14ac:dyDescent="0.25">
      <c r="B10" s="125"/>
      <c r="C10" s="174"/>
      <c r="D10" s="126" t="s">
        <v>116</v>
      </c>
      <c r="F10" s="155"/>
      <c r="G10" s="155"/>
      <c r="H10" s="156"/>
      <c r="J10" s="167"/>
      <c r="K10" s="167" t="s">
        <v>116</v>
      </c>
    </row>
    <row r="11" spans="1:11" ht="75" x14ac:dyDescent="0.25">
      <c r="B11" s="139">
        <f>B9+1</f>
        <v>3</v>
      </c>
      <c r="C11" s="140" t="s">
        <v>125</v>
      </c>
      <c r="D11" s="62" t="s">
        <v>261</v>
      </c>
      <c r="E11" s="135"/>
      <c r="F11" s="102" t="s">
        <v>7</v>
      </c>
      <c r="G11" s="102" t="s">
        <v>7</v>
      </c>
      <c r="H11" s="103" t="s">
        <v>7</v>
      </c>
      <c r="J11" s="167" t="s">
        <v>125</v>
      </c>
      <c r="K11" s="167" t="s">
        <v>120</v>
      </c>
    </row>
    <row r="12" spans="1:11" ht="72" customHeight="1" x14ac:dyDescent="0.25">
      <c r="B12" s="169"/>
      <c r="C12" s="170"/>
      <c r="D12" s="101" t="s">
        <v>116</v>
      </c>
      <c r="E12" s="135"/>
      <c r="F12" s="157"/>
      <c r="G12" s="157"/>
      <c r="H12" s="158"/>
      <c r="J12" s="167"/>
      <c r="K12" s="167" t="s">
        <v>116</v>
      </c>
    </row>
    <row r="13" spans="1:11" ht="75" customHeight="1" x14ac:dyDescent="0.25">
      <c r="B13" s="125">
        <f>B11+1</f>
        <v>4</v>
      </c>
      <c r="C13" s="115" t="s">
        <v>148</v>
      </c>
      <c r="D13" s="64" t="s">
        <v>149</v>
      </c>
      <c r="F13" s="105" t="s">
        <v>7</v>
      </c>
      <c r="G13" s="105" t="s">
        <v>7</v>
      </c>
      <c r="H13" s="106" t="s">
        <v>7</v>
      </c>
      <c r="J13" s="167" t="s">
        <v>126</v>
      </c>
      <c r="K13" s="167" t="s">
        <v>121</v>
      </c>
    </row>
    <row r="14" spans="1:11" ht="72" customHeight="1" x14ac:dyDescent="0.25">
      <c r="B14" s="175"/>
      <c r="C14" s="176"/>
      <c r="D14" s="104" t="s">
        <v>116</v>
      </c>
      <c r="F14" s="159"/>
      <c r="G14" s="159"/>
      <c r="H14" s="177"/>
      <c r="J14" s="167"/>
      <c r="K14" s="167" t="s">
        <v>116</v>
      </c>
    </row>
    <row r="15" spans="1:11" ht="85.5" customHeight="1" x14ac:dyDescent="0.25">
      <c r="B15" s="139">
        <f>B13+1</f>
        <v>5</v>
      </c>
      <c r="C15" s="140" t="s">
        <v>150</v>
      </c>
      <c r="D15" s="62" t="s">
        <v>151</v>
      </c>
      <c r="E15" s="135"/>
      <c r="F15" s="102" t="s">
        <v>7</v>
      </c>
      <c r="G15" s="102" t="s">
        <v>7</v>
      </c>
      <c r="H15" s="103" t="s">
        <v>7</v>
      </c>
      <c r="J15" s="167" t="s">
        <v>127</v>
      </c>
      <c r="K15" s="167" t="s">
        <v>122</v>
      </c>
    </row>
    <row r="16" spans="1:11" ht="71.25" customHeight="1" x14ac:dyDescent="0.25">
      <c r="B16" s="169"/>
      <c r="C16" s="170"/>
      <c r="D16" s="101" t="s">
        <v>116</v>
      </c>
      <c r="E16" s="135"/>
      <c r="F16" s="157"/>
      <c r="G16" s="157"/>
      <c r="H16" s="158"/>
      <c r="J16" s="167"/>
      <c r="K16" s="167" t="s">
        <v>116</v>
      </c>
    </row>
    <row r="17" spans="2:11" ht="105" x14ac:dyDescent="0.25">
      <c r="B17" s="125">
        <f>B15+1</f>
        <v>6</v>
      </c>
      <c r="C17" s="115" t="s">
        <v>152</v>
      </c>
      <c r="D17" s="64" t="s">
        <v>262</v>
      </c>
      <c r="F17" s="105" t="s">
        <v>7</v>
      </c>
      <c r="G17" s="105" t="s">
        <v>7</v>
      </c>
      <c r="H17" s="106" t="s">
        <v>7</v>
      </c>
      <c r="J17" s="167" t="s">
        <v>128</v>
      </c>
      <c r="K17" s="167" t="s">
        <v>67</v>
      </c>
    </row>
    <row r="18" spans="2:11" ht="72" customHeight="1" x14ac:dyDescent="0.25">
      <c r="B18" s="175"/>
      <c r="C18" s="176"/>
      <c r="D18" s="104" t="s">
        <v>116</v>
      </c>
      <c r="F18" s="155"/>
      <c r="G18" s="155"/>
      <c r="H18" s="156"/>
      <c r="J18" s="167"/>
      <c r="K18" s="167" t="s">
        <v>116</v>
      </c>
    </row>
    <row r="19" spans="2:11" ht="90" x14ac:dyDescent="0.25">
      <c r="B19" s="139">
        <f>B17+1</f>
        <v>7</v>
      </c>
      <c r="C19" s="140" t="s">
        <v>153</v>
      </c>
      <c r="D19" s="62" t="s">
        <v>263</v>
      </c>
      <c r="E19" s="135"/>
      <c r="F19" s="102" t="s">
        <v>7</v>
      </c>
      <c r="G19" s="102" t="s">
        <v>7</v>
      </c>
      <c r="H19" s="103" t="s">
        <v>7</v>
      </c>
      <c r="J19" s="167" t="s">
        <v>129</v>
      </c>
      <c r="K19" s="167" t="s">
        <v>68</v>
      </c>
    </row>
    <row r="20" spans="2:11" ht="72" customHeight="1" x14ac:dyDescent="0.25">
      <c r="B20" s="178"/>
      <c r="C20" s="179"/>
      <c r="D20" s="141" t="s">
        <v>116</v>
      </c>
      <c r="E20" s="180"/>
      <c r="F20" s="157"/>
      <c r="G20" s="157"/>
      <c r="H20" s="158"/>
      <c r="J20" s="167"/>
      <c r="K20" s="167" t="s">
        <v>116</v>
      </c>
    </row>
    <row r="21" spans="2:11" x14ac:dyDescent="0.25">
      <c r="B21" s="110"/>
      <c r="C21" s="111" t="str">
        <f>IF(OR('Provider Info'!$C$23="Coordinated Entry",'Provider Info'!$C$23="Street Outreach"),"","Standard")</f>
        <v>Standard</v>
      </c>
      <c r="D21" s="107" t="str">
        <f>IF(OR('Provider Info'!$C$23="Coordinated Entry",'Provider Info'!$C$23="Street Outreach"),"This section is not applicable. Please see following section.","Housing Definition / Evidence")</f>
        <v>Housing Definition / Evidence</v>
      </c>
      <c r="E21" s="114"/>
      <c r="F21" s="111" t="str">
        <f>IF(OR('Provider Info'!$C$23="Coordinated Entry",'Provider Info'!$C$23="Street Outreach"),"","Say It")</f>
        <v>Say It</v>
      </c>
      <c r="G21" s="112" t="str">
        <f>IF(OR('Provider Info'!$C$23="Coordinated Entry",'Provider Info'!$C$23="Street Outreach"),"","Document It")</f>
        <v>Document It</v>
      </c>
      <c r="H21" s="113" t="str">
        <f>IF(OR('Provider Info'!$C$23="Coordinated Entry",'Provider Info'!$C$23="Street Outreach"),"","Do It")</f>
        <v>Do It</v>
      </c>
      <c r="J21" s="167" t="s">
        <v>27</v>
      </c>
      <c r="K21" s="167"/>
    </row>
    <row r="22" spans="2:11" ht="72.75" customHeight="1" x14ac:dyDescent="0.25">
      <c r="B22" s="132">
        <v>1</v>
      </c>
      <c r="C22" s="115" t="s">
        <v>154</v>
      </c>
      <c r="D22" s="64" t="s">
        <v>264</v>
      </c>
      <c r="F22" s="105" t="s">
        <v>7</v>
      </c>
      <c r="G22" s="105" t="s">
        <v>7</v>
      </c>
      <c r="H22" s="106" t="s">
        <v>7</v>
      </c>
      <c r="J22" s="167" t="s">
        <v>133</v>
      </c>
      <c r="K22" s="167" t="s">
        <v>69</v>
      </c>
    </row>
    <row r="23" spans="2:11" ht="72" customHeight="1" x14ac:dyDescent="0.25">
      <c r="B23" s="183"/>
      <c r="C23" s="176"/>
      <c r="D23" s="104" t="s">
        <v>116</v>
      </c>
      <c r="F23" s="159"/>
      <c r="G23" s="159"/>
      <c r="H23" s="177"/>
      <c r="J23" s="167"/>
      <c r="K23" s="167" t="s">
        <v>116</v>
      </c>
    </row>
    <row r="24" spans="2:11" ht="90" x14ac:dyDescent="0.25">
      <c r="B24" s="142">
        <f>B22+1</f>
        <v>2</v>
      </c>
      <c r="C24" s="140" t="s">
        <v>155</v>
      </c>
      <c r="D24" s="62" t="s">
        <v>265</v>
      </c>
      <c r="E24" s="135"/>
      <c r="F24" s="102" t="s">
        <v>7</v>
      </c>
      <c r="G24" s="102" t="s">
        <v>7</v>
      </c>
      <c r="H24" s="103" t="s">
        <v>7</v>
      </c>
      <c r="J24" s="167" t="s">
        <v>130</v>
      </c>
      <c r="K24" s="167" t="s">
        <v>70</v>
      </c>
    </row>
    <row r="25" spans="2:11" ht="72" customHeight="1" x14ac:dyDescent="0.25">
      <c r="B25" s="184"/>
      <c r="C25" s="170"/>
      <c r="D25" s="101" t="s">
        <v>116</v>
      </c>
      <c r="E25" s="135"/>
      <c r="F25" s="157"/>
      <c r="G25" s="157"/>
      <c r="H25" s="158"/>
      <c r="J25" s="167"/>
      <c r="K25" s="167" t="s">
        <v>116</v>
      </c>
    </row>
    <row r="26" spans="2:11" ht="60" x14ac:dyDescent="0.25">
      <c r="B26" s="132">
        <f>B24+1</f>
        <v>3</v>
      </c>
      <c r="C26" s="115" t="s">
        <v>156</v>
      </c>
      <c r="D26" s="64" t="s">
        <v>266</v>
      </c>
      <c r="F26" s="105" t="s">
        <v>7</v>
      </c>
      <c r="G26" s="105" t="s">
        <v>7</v>
      </c>
      <c r="H26" s="106" t="s">
        <v>7</v>
      </c>
      <c r="J26" s="167" t="s">
        <v>131</v>
      </c>
      <c r="K26" s="167" t="s">
        <v>71</v>
      </c>
    </row>
    <row r="27" spans="2:11" ht="72" customHeight="1" x14ac:dyDescent="0.25">
      <c r="B27" s="183"/>
      <c r="C27" s="176"/>
      <c r="D27" s="104" t="s">
        <v>116</v>
      </c>
      <c r="F27" s="155"/>
      <c r="G27" s="155"/>
      <c r="H27" s="156"/>
      <c r="J27" s="167"/>
      <c r="K27" s="167" t="s">
        <v>116</v>
      </c>
    </row>
    <row r="28" spans="2:11" ht="45" x14ac:dyDescent="0.25">
      <c r="B28" s="142">
        <f>B26+1</f>
        <v>4</v>
      </c>
      <c r="C28" s="140" t="s">
        <v>157</v>
      </c>
      <c r="D28" s="62" t="s">
        <v>267</v>
      </c>
      <c r="E28" s="135"/>
      <c r="F28" s="102" t="s">
        <v>7</v>
      </c>
      <c r="G28" s="102" t="s">
        <v>7</v>
      </c>
      <c r="H28" s="103" t="s">
        <v>7</v>
      </c>
      <c r="J28" s="167" t="s">
        <v>132</v>
      </c>
      <c r="K28" s="167" t="s">
        <v>72</v>
      </c>
    </row>
    <row r="29" spans="2:11" ht="72" customHeight="1" x14ac:dyDescent="0.25">
      <c r="B29" s="264"/>
      <c r="C29" s="179"/>
      <c r="D29" s="141" t="s">
        <v>116</v>
      </c>
      <c r="E29" s="180"/>
      <c r="F29" s="208"/>
      <c r="G29" s="208"/>
      <c r="H29" s="209"/>
      <c r="J29" s="167"/>
      <c r="K29" s="167" t="s">
        <v>116</v>
      </c>
    </row>
  </sheetData>
  <sheetProtection algorithmName="SHA-512" hashValue="NE3e6N5FgaevOJry7WU9kLUuFSTqWstqzCbpbOwiEGXU8gIHRHpdnx3Nf1rI5Q3+xu1Ic10Z89QFnaMuqcwSmw==" saltValue="GZlpHLy3cGttrut8fZiCOw==" spinCount="100000" sheet="1" objects="1" scenarios="1" selectLockedCells="1"/>
  <conditionalFormatting sqref="F7:H29">
    <cfRule type="containsText" dxfId="12" priority="10" operator="containsText" text="Please select answer">
      <formula>NOT(ISERROR(SEARCH("Please select answer",F7)))</formula>
    </cfRule>
  </conditionalFormatting>
  <dataValidations count="1">
    <dataValidation type="list" allowBlank="1" showInputMessage="1" showErrorMessage="1" sqref="F15:H15 F13:H13 F28:H28 F7:H7 F9:H9 F11:H11 F22:H22 F17:H17 F19:H19 F24:H24 F26:H26" xr:uid="{00000000-0002-0000-0400-000000000000}">
      <formula1>"Please select answer,Not at all,Somewhat,Always"</formula1>
    </dataValidation>
  </dataValidations>
  <pageMargins left="0.7" right="0.7" top="0.75" bottom="0.75" header="0.3" footer="0.3"/>
  <pageSetup paperSize="8"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9684CC4D-51A7-4813-8B0D-45AB302ECDD8}">
            <xm:f>OR('Provider Info'!$C$23="Coordinated Entry",'Provider Info'!$C$23="Street Outreach")</xm:f>
            <x14:dxf>
              <font>
                <color theme="0" tint="-4.9989318521683403E-2"/>
              </font>
              <fill>
                <patternFill>
                  <bgColor theme="0" tint="-4.9989318521683403E-2"/>
                </patternFill>
              </fill>
            </x14:dxf>
          </x14:cfRule>
          <xm:sqref>B22:H29 B7:H20</xm:sqref>
        </x14:conditionalFormatting>
        <x14:conditionalFormatting xmlns:xm="http://schemas.microsoft.com/office/excel/2006/main">
          <x14:cfRule type="expression" priority="11" id="{A6639847-E103-489E-BF5B-07C15EFCB5FC}">
            <xm:f>OR('Provider Info'!$C$23="Coordinated Entry",'Provider Info'!$C$23="Street Outreach")</xm:f>
            <x14:dxf>
              <font>
                <color theme="0"/>
              </font>
              <fill>
                <patternFill>
                  <bgColor rgb="FFC00000"/>
                </patternFill>
              </fill>
            </x14:dxf>
          </x14:cfRule>
          <xm:sqref>B6:H6 B21:H21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K31"/>
  <sheetViews>
    <sheetView showGridLines="0" topLeftCell="A4" zoomScaleNormal="100" workbookViewId="0"/>
  </sheetViews>
  <sheetFormatPr defaultColWidth="9.140625" defaultRowHeight="15" x14ac:dyDescent="0.25"/>
  <cols>
    <col min="1" max="1" width="0.42578125" customWidth="1"/>
    <col min="2" max="2" width="19.5703125" customWidth="1"/>
    <col min="3" max="3" width="27.5703125" customWidth="1"/>
    <col min="4" max="4" width="96.28515625" customWidth="1"/>
    <col min="5" max="5" width="1.7109375" customWidth="1"/>
    <col min="6" max="6" width="14" customWidth="1"/>
    <col min="7" max="7" width="15.42578125" customWidth="1"/>
    <col min="8" max="8" width="13.28515625" customWidth="1"/>
    <col min="9" max="9" width="2.5703125" customWidth="1"/>
    <col min="10" max="10" width="10" bestFit="1" customWidth="1"/>
  </cols>
  <sheetData>
    <row r="1" spans="1:11" x14ac:dyDescent="0.25">
      <c r="A1" s="267"/>
      <c r="B1" s="268" t="s">
        <v>117</v>
      </c>
      <c r="C1" s="269"/>
      <c r="D1" s="268"/>
      <c r="E1" s="270"/>
      <c r="F1" s="270"/>
      <c r="G1" s="270"/>
      <c r="H1" s="270"/>
    </row>
    <row r="3" spans="1:11" x14ac:dyDescent="0.25">
      <c r="C3" t="s">
        <v>249</v>
      </c>
    </row>
    <row r="4" spans="1:11" x14ac:dyDescent="0.25">
      <c r="C4" s="97" t="s">
        <v>250</v>
      </c>
    </row>
    <row r="5" spans="1:11" x14ac:dyDescent="0.25">
      <c r="D5" s="53"/>
    </row>
    <row r="6" spans="1:11" x14ac:dyDescent="0.25">
      <c r="B6" s="110"/>
      <c r="C6" s="111" t="s">
        <v>0</v>
      </c>
      <c r="D6" s="111" t="s">
        <v>135</v>
      </c>
      <c r="E6" s="114"/>
      <c r="F6" s="111" t="s">
        <v>58</v>
      </c>
      <c r="G6" s="112" t="s">
        <v>59</v>
      </c>
      <c r="H6" s="113" t="s">
        <v>60</v>
      </c>
      <c r="J6" s="167"/>
      <c r="K6" s="167"/>
    </row>
    <row r="7" spans="1:11" ht="30" x14ac:dyDescent="0.25">
      <c r="B7" s="143">
        <v>1</v>
      </c>
      <c r="C7" s="144" t="str">
        <f>IF('Provider Info'!$C$23=Assumptions!C$6,Assumptions!C$7,IF('Provider Info'!$C$23=Assumptions!D$6,Assumptions!D$7,IF('Provider Info'!$C$23=Assumptions!E$6,Assumptions!E$7,IF('Provider Info'!$C$23=Assumptions!F$6,Assumptions!F$7,IF('Provider Info'!$C$23=Assumptions!G$6,Assumptions!G$7,IF('Provider Info'!$C$23=Assumptions!H$7,Assumptions!H$7,Assumptions!I$7))))))</f>
        <v>Quick access to RRH assistance</v>
      </c>
      <c r="D7" s="69" t="str">
        <f>IF('Provider Info'!$C$23=Assumptions!C$6,Assumptions!C$8,IF('Provider Info'!$C$23=Assumptions!D$6,Assumptions!D$8,IF('Provider Info'!$C$23=Assumptions!E$6,Assumptions!E$8,IF('Provider Info'!$C$23=Assumptions!F$6,Assumptions!F$8,IF('Provider Info'!$C$23=Assumptions!G$6,Assumptions!G$8,IF('Provider Info'!$C$23=Assumptions!H$6,Assumptions!H$8,Assumptions!I$8))))))</f>
        <v xml:space="preserve">A Rapid Re-housing project ensures quick linkage to rapid re-housing assistance, based on participant choice. </v>
      </c>
      <c r="E7" s="151"/>
      <c r="F7" s="105" t="s">
        <v>7</v>
      </c>
      <c r="G7" s="105" t="s">
        <v>7</v>
      </c>
      <c r="H7" s="106" t="s">
        <v>7</v>
      </c>
      <c r="J7" s="167"/>
      <c r="K7" s="167"/>
    </row>
    <row r="8" spans="1:11" ht="72" customHeight="1" x14ac:dyDescent="0.25">
      <c r="B8" s="195"/>
      <c r="C8" s="154"/>
      <c r="D8" s="104" t="s">
        <v>116</v>
      </c>
      <c r="F8" s="155"/>
      <c r="G8" s="155"/>
      <c r="H8" s="156"/>
      <c r="J8" s="167"/>
      <c r="K8" s="167"/>
    </row>
    <row r="9" spans="1:11" ht="110.25" customHeight="1" x14ac:dyDescent="0.25">
      <c r="B9" s="117">
        <f>B7+1</f>
        <v>2</v>
      </c>
      <c r="C9" s="118" t="str">
        <f>IF('Provider Info'!$C$23=Assumptions!C$6,Assumptions!C$10,IF('Provider Info'!$C$23=Assumptions!D$6,Assumptions!D$10,IF('Provider Info'!$C$23=Assumptions!E$6,Assumptions!E$10,IF('Provider Info'!$C$23=Assumptions!F$6,Assumptions!F$10,IF('Provider Info'!$C$23=Assumptions!G$6,Assumptions!G$10,IF('Provider Info'!$C$23=Assumptions!H$6,Assumptions!H$10,Assumptions!I$10))))))</f>
        <v>RRH services support people in maintaining their housing</v>
      </c>
      <c r="D9" s="62" t="str">
        <f>IF('Provider Info'!$C$23=Assumptions!C$6,Assumptions!C$11,IF('Provider Info'!$C$23=Assumptions!D$6,Assumptions!D$11,IF('Provider Info'!$C$23=Assumptions!E$6,Assumptions!E$11,IF('Provider Info'!$C$23=Assumptions!F$6,Assumptions!F$11,IF('Provider Info'!$C$23=Assumptions!G$6,Assumptions!G$11,IF('Provider Info'!$C$23=Assumptions!H$6,Assumptions!H$11,Assumptions!I$11))))))</f>
        <v>Participants and staff understand that a primary goal of rapid re-housing is to end homelessness and move participants to permanent housing as quickly as possible, regardless of perceived barriers.</v>
      </c>
      <c r="E9" s="135"/>
      <c r="F9" s="102" t="s">
        <v>7</v>
      </c>
      <c r="G9" s="102" t="s">
        <v>7</v>
      </c>
      <c r="H9" s="103" t="s">
        <v>7</v>
      </c>
      <c r="J9" s="167"/>
      <c r="K9" s="167"/>
    </row>
    <row r="10" spans="1:11" ht="72" customHeight="1" x14ac:dyDescent="0.25">
      <c r="B10" s="117"/>
      <c r="C10" s="196"/>
      <c r="D10" s="146" t="s">
        <v>116</v>
      </c>
      <c r="E10" s="135"/>
      <c r="F10" s="157"/>
      <c r="G10" s="157"/>
      <c r="H10" s="158"/>
      <c r="J10" s="167"/>
      <c r="K10" s="167"/>
    </row>
    <row r="11" spans="1:11" ht="63" customHeight="1" x14ac:dyDescent="0.25">
      <c r="B11" s="119">
        <f>B9+1</f>
        <v>3</v>
      </c>
      <c r="C11" s="145" t="str">
        <f>IF('Provider Info'!$C$23=Assumptions!C$6,Assumptions!C$13,IF('Provider Info'!$C$23=Assumptions!D$6,Assumptions!D$13,IF('Provider Info'!$C$23=Assumptions!E$6,Assumptions!E$13,IF('Provider Info'!$C$23=Assumptions!F$6,Assumptions!F$13,IF('Provider Info'!$C$23=Assumptions!G$6,Assumptions!G$13,IF('Provider Info'!$C$23=Assumptions!H$6,Assumptions!H$13,Assumptions!I$13))))))</f>
        <v>Providers continuously assess a participant’s need for assistance</v>
      </c>
      <c r="D11" s="64" t="str">
        <f>IF('Provider Info'!$C$23=Assumptions!C$6,Assumptions!C$14,IF('Provider Info'!$C$23=Assumptions!D$6,Assumptions!D$14,IF('Provider Info'!$C$23=Assumptions!E$6,Assumptions!E$14,IF('Provider Info'!$C$23=Assumptions!F$6,Assumptions!F$14,IF('Provider Info'!$C$23=Assumptions!G$6,Assumptions!G$14,IF('Provider Info'!$C$23=Assumptions!H$6,Assumptions!H$14,Assumptions!I$14))))))</f>
        <v>On an ongoing basis, providers assess a participant’s needs for continued assistance and provide tailored assistance based on those assessments.</v>
      </c>
      <c r="F11" s="105" t="s">
        <v>7</v>
      </c>
      <c r="G11" s="105" t="s">
        <v>7</v>
      </c>
      <c r="H11" s="106" t="s">
        <v>7</v>
      </c>
      <c r="J11" s="167"/>
      <c r="K11" s="167"/>
    </row>
    <row r="12" spans="1:11" ht="72" customHeight="1" x14ac:dyDescent="0.25">
      <c r="B12" s="195"/>
      <c r="C12" s="197"/>
      <c r="D12" s="104" t="s">
        <v>116</v>
      </c>
      <c r="F12" s="159"/>
      <c r="G12" s="159"/>
      <c r="H12" s="177"/>
      <c r="J12" s="167"/>
      <c r="K12" s="167"/>
    </row>
    <row r="13" spans="1:11" ht="110.25" customHeight="1" x14ac:dyDescent="0.25">
      <c r="B13" s="117">
        <f>IF(D13="No additional standards","",B11+1)</f>
        <v>4</v>
      </c>
      <c r="C13" s="265" t="str">
        <f>IF('Provider Info'!$C$23=Assumptions!C$6,Assumptions!C$16,IF('Provider Info'!$C$23=Assumptions!D$6,Assumptions!D$16,IF('Provider Info'!$C$23=Assumptions!E$6,Assumptions!E$16,IF('Provider Info'!$C$23=Assumptions!F$6,Assumptions!F$16,IF('Provider Info'!$C$23=Assumptions!G$6,Assumptions!G$16,IF('Provider Info'!$C$23=Assumptions!H$6,Assumptions!H$16,Assumptions!I$16))))))</f>
        <v>Transitional housing is focused on safe and quick transitions to permanent housing</v>
      </c>
      <c r="D13" s="62" t="str">
        <f>IF('Provider Info'!$C$23=Assumptions!C$6,Assumptions!C$17,IF('Provider Info'!$C$23=Assumptions!D$6,Assumptions!D$17,IF('Provider Info'!$C$23=Assumptions!E$6,Assumptions!E$17,IF('Provider Info'!$C$23=Assumptions!F$6,Assumptions!F$17,IF('Provider Info'!$C$23=Assumptions!G$6,Assumptions!G$17,IF('Provider Info'!$C$23=Assumptions!H$6,Assumptions!H$17,Assumptions!I$17))))))</f>
        <v>Participants and staff understand that the primary goals of transitional housing are to provide temporary accommodations that are safe, respectful, and responsive to individual needs, address the services needs of participants, and re-house participants in permanent housing as quickly as possible, regardless of other personal issues or concerns, and as desired by the participant. Participation in transitional housing services does not inhibit participants from moving to permanent housing when they choose to. Assessment and planning for permanent housing placement begins as soon as the individual or family expresses a desire to transition to permanent housing.</v>
      </c>
      <c r="E13" s="135"/>
      <c r="F13" s="102" t="s">
        <v>7</v>
      </c>
      <c r="G13" s="102" t="s">
        <v>7</v>
      </c>
      <c r="H13" s="103" t="s">
        <v>7</v>
      </c>
      <c r="J13" s="167"/>
      <c r="K13" s="167"/>
    </row>
    <row r="14" spans="1:11" ht="72" customHeight="1" x14ac:dyDescent="0.25">
      <c r="B14" s="198"/>
      <c r="C14" s="199"/>
      <c r="D14" s="101" t="s">
        <v>116</v>
      </c>
      <c r="E14" s="135"/>
      <c r="F14" s="157"/>
      <c r="G14" s="157"/>
      <c r="H14" s="158"/>
      <c r="J14" s="167"/>
      <c r="K14" s="167"/>
    </row>
    <row r="15" spans="1:11" ht="88.5" customHeight="1" x14ac:dyDescent="0.25">
      <c r="B15" s="119">
        <f>IF(D15="No additional standards","",B13+1)</f>
        <v>5</v>
      </c>
      <c r="C15" s="86" t="str">
        <f>IF('Provider Info'!$C$23=Assumptions!C$6,Assumptions!C$19,IF('Provider Info'!$C$23=Assumptions!D$6,Assumptions!D$19,IF('Provider Info'!$C$23=Assumptions!E$6,Assumptions!E$19,IF('Provider Info'!$C$23=Assumptions!F$6,Assumptions!F$19,IF('Provider Info'!$C$23=Assumptions!G$6,Assumptions!G$19,IF('Provider Info'!$C$23=Assumptions!H$6,Assumptions!H$19,Assumptions!I$19))))))</f>
        <v>TH projects provide appropriate services</v>
      </c>
      <c r="D15" s="64" t="str">
        <f>IF('Provider Info'!$C$23=Assumptions!C$6,Assumptions!C$20,IF('Provider Info'!$C$23=Assumptions!D$6,Assumptions!D$20,IF('Provider Info'!$C$23=Assumptions!E$6,Assumptions!E$20,IF('Provider Info'!$C$23=Assumptions!F$6,Assumptions!F$20,IF('Provider Info'!$C$23=Assumptions!G$6,Assumptions!G$20,IF('Provider Info'!$C$23=Assumptions!H$6,Assumptions!H$20,Assumptions!I$20))))))</f>
        <v>TH projects provide appropriate services to meet the participants health and safety needs (e.g., persons in early recovery; domestic violence survivors; those who need special accommodations) when there are no permanent housing solutions available (with or without supportive services) or when the participant chooses transitional housing. Services are not required in order to participate in housing.</v>
      </c>
      <c r="F15" s="105" t="s">
        <v>7</v>
      </c>
      <c r="G15" s="105" t="s">
        <v>7</v>
      </c>
      <c r="H15" s="106" t="s">
        <v>7</v>
      </c>
      <c r="J15" s="167"/>
      <c r="K15" s="167"/>
    </row>
    <row r="16" spans="1:11" ht="72" customHeight="1" x14ac:dyDescent="0.25">
      <c r="B16" s="195"/>
      <c r="C16" s="197"/>
      <c r="D16" s="104" t="s">
        <v>116</v>
      </c>
      <c r="F16" s="159"/>
      <c r="G16" s="159"/>
      <c r="H16" s="177"/>
      <c r="J16" s="167"/>
      <c r="K16" s="167"/>
    </row>
    <row r="17" spans="2:11" ht="87" customHeight="1" x14ac:dyDescent="0.25">
      <c r="B17" s="117" t="str">
        <f>IF(D17="No additional standards","",B15+1)</f>
        <v/>
      </c>
      <c r="C17" s="265" t="str">
        <f>IF('Provider Info'!$C$23=Assumptions!C$6,Assumptions!C$22,IF('Provider Info'!$C$23=Assumptions!D$6,Assumptions!D$22,IF('Provider Info'!$C$23=Assumptions!E$6,Assumptions!E$22,IF('Provider Info'!$C$23=Assumptions!F$6,Assumptions!F$22,IF('Provider Info'!$C$23=Assumptions!G$6,Assumptions!G$22,IF('Provider Info'!$C$23=Assumptions!H$6,Assumptions!H$22,Assumptions!I$22))))))</f>
        <v xml:space="preserve"> </v>
      </c>
      <c r="D17" s="62" t="str">
        <f>IF('Provider Info'!$C$23=Assumptions!C$6,Assumptions!C$23,IF('Provider Info'!$C$23=Assumptions!D$6,Assumptions!D$23,IF('Provider Info'!$C$23=Assumptions!E$6,Assumptions!E$23,IF('Provider Info'!$C$23=Assumptions!F$6,Assumptions!F$23,IF('Provider Info'!$C$23=Assumptions!G$6,Assumptions!G$23,IF('Provider Info'!$C$23=Assumptions!H$6,Assumptions!H$23,Assumptions!I$23))))))</f>
        <v>No additional standards</v>
      </c>
      <c r="E17" s="135"/>
      <c r="F17" s="102" t="s">
        <v>7</v>
      </c>
      <c r="G17" s="102" t="s">
        <v>7</v>
      </c>
      <c r="H17" s="103" t="s">
        <v>7</v>
      </c>
      <c r="J17" s="167"/>
      <c r="K17" s="167"/>
    </row>
    <row r="18" spans="2:11" ht="72" customHeight="1" x14ac:dyDescent="0.25">
      <c r="B18" s="198"/>
      <c r="C18" s="199"/>
      <c r="D18" s="101" t="s">
        <v>116</v>
      </c>
      <c r="E18" s="135"/>
      <c r="F18" s="157"/>
      <c r="G18" s="157"/>
      <c r="H18" s="158"/>
      <c r="J18" s="167"/>
      <c r="K18" s="167"/>
    </row>
    <row r="19" spans="2:11" ht="75.75" customHeight="1" x14ac:dyDescent="0.25">
      <c r="B19" s="119" t="str">
        <f>IF(D19="No additional standards","",B17+1)</f>
        <v/>
      </c>
      <c r="C19" s="86" t="str">
        <f>IF('Provider Info'!$C$23=Assumptions!C$6,Assumptions!C$25,IF('Provider Info'!$C$23=Assumptions!D$6,Assumptions!D$25,IF('Provider Info'!$C$23=Assumptions!E$6,Assumptions!E$25,IF('Provider Info'!$C$23=Assumptions!F$6,Assumptions!F$25,IF('Provider Info'!$C$23=Assumptions!G$6,Assumptions!G$25,IF('Provider Info'!$C$23=Assumptions!H$6,Assumptions!H$25,Assumptions!I$25))))))</f>
        <v xml:space="preserve"> </v>
      </c>
      <c r="D19" s="64" t="str">
        <f>IF('Provider Info'!$C$23=Assumptions!C$6,Assumptions!C$26,IF('Provider Info'!$C$23=Assumptions!D$6,Assumptions!D$26,IF('Provider Info'!$C$23=Assumptions!E$6,Assumptions!E$26,IF('Provider Info'!$C$23=Assumptions!F$6,Assumptions!F$26,IF('Provider Info'!$C$23=Assumptions!G$6,Assumptions!G$26,IF('Provider Info'!$C$23=Assumptions!H$6,Assumptions!H$26,Assumptions!I$26))))))</f>
        <v>No additional standards</v>
      </c>
      <c r="F19" s="105" t="s">
        <v>7</v>
      </c>
      <c r="G19" s="105" t="s">
        <v>7</v>
      </c>
      <c r="H19" s="106" t="s">
        <v>7</v>
      </c>
      <c r="J19" s="167"/>
      <c r="K19" s="167"/>
    </row>
    <row r="20" spans="2:11" ht="72" customHeight="1" x14ac:dyDescent="0.25">
      <c r="B20" s="195"/>
      <c r="C20" s="197"/>
      <c r="D20" s="104" t="s">
        <v>116</v>
      </c>
      <c r="F20" s="159"/>
      <c r="G20" s="159"/>
      <c r="H20" s="177"/>
      <c r="J20" s="167"/>
      <c r="K20" s="167"/>
    </row>
    <row r="21" spans="2:11" ht="79.5" customHeight="1" x14ac:dyDescent="0.25">
      <c r="B21" s="117" t="str">
        <f>IF(D21="No additional standards","",B19+1)</f>
        <v/>
      </c>
      <c r="C21" s="265" t="str">
        <f>IF('Provider Info'!$C$23=Assumptions!C$6,Assumptions!C$28,IF('Provider Info'!$C$23=Assumptions!D$6,Assumptions!D$28,IF('Provider Info'!$C$23=Assumptions!E$6,Assumptions!E$28,IF('Provider Info'!$C$23=Assumptions!F$6,Assumptions!F$28,IF('Provider Info'!$C$23=Assumptions!G$6,Assumptions!G$28,IF('Provider Info'!$C$23=Assumptions!H$6,Assumptions!H$28,Assumptions!I$28))))))</f>
        <v xml:space="preserve"> </v>
      </c>
      <c r="D21" s="62" t="str">
        <f>IF('Provider Info'!$C$23=Assumptions!C$6,Assumptions!C$29,IF('Provider Info'!$C$23=Assumptions!D$6,Assumptions!D$29,IF('Provider Info'!$C$23=Assumptions!E$6,Assumptions!E$29,IF('Provider Info'!$C$23=Assumptions!F$6,Assumptions!F$29,IF('Provider Info'!$C$23=Assumptions!G$6,Assumptions!G$29,IF('Provider Info'!$C$23=Assumptions!H$6,Assumptions!H$29,Assumptions!I$29))))))</f>
        <v>No additional standards</v>
      </c>
      <c r="E21" s="135"/>
      <c r="F21" s="102" t="s">
        <v>7</v>
      </c>
      <c r="G21" s="102" t="s">
        <v>7</v>
      </c>
      <c r="H21" s="103" t="s">
        <v>7</v>
      </c>
      <c r="J21" s="167"/>
      <c r="K21" s="167"/>
    </row>
    <row r="22" spans="2:11" ht="72" customHeight="1" x14ac:dyDescent="0.25">
      <c r="B22" s="198"/>
      <c r="C22" s="199"/>
      <c r="D22" s="101" t="s">
        <v>116</v>
      </c>
      <c r="E22" s="135"/>
      <c r="F22" s="171"/>
      <c r="G22" s="171"/>
      <c r="H22" s="172"/>
      <c r="J22" s="167"/>
      <c r="K22" s="167"/>
    </row>
    <row r="23" spans="2:11" x14ac:dyDescent="0.25">
      <c r="B23" s="110"/>
      <c r="C23" s="111" t="str">
        <f>IF('Provider Info'!$C$26="None of the above","","Standard")</f>
        <v>Standard</v>
      </c>
      <c r="D23" s="111" t="str">
        <f>IF('Provider Info'!$C$26="None of the above","Section is not applicable. Please see following section.","Population Specific Standards")</f>
        <v>Population Specific Standards</v>
      </c>
      <c r="E23" s="114"/>
      <c r="F23" s="111" t="str">
        <f>IF('Provider Info'!$C$26="None of the above","","Say It")</f>
        <v>Say It</v>
      </c>
      <c r="G23" s="112" t="str">
        <f>IF('Provider Info'!$C$26="None of the above","","Document It")</f>
        <v>Document It</v>
      </c>
      <c r="H23" s="113" t="str">
        <f>IF('Provider Info'!$C$26="None of the above","","Do It")</f>
        <v>Do It</v>
      </c>
      <c r="J23" s="167"/>
      <c r="K23" s="167"/>
    </row>
    <row r="24" spans="2:11" ht="96.75" customHeight="1" x14ac:dyDescent="0.25">
      <c r="B24" s="147">
        <v>1</v>
      </c>
      <c r="C24" s="148" t="str">
        <f>IF('Provider Info'!$C$26="None of the above","",IF('Provider Info'!$C$26=Assumptions!L$6,Assumptions!L$7,IF('Provider Info'!$C$26=Assumptions!M$6,Assumptions!M$7,Assumptions!N$7)))</f>
        <v>Recovery housing is offered as one choice among other housing opportunities</v>
      </c>
      <c r="D24" s="64" t="str">
        <f>IF('Provider Info'!$C$26="None of the above","Not applicable",IF('Provider Info'!$C$26=Assumptions!L$6,Assumptions!L$8,IF('Provider Info'!$C$26=Assumptions!M$6,Assumptions!M$8,Assumptions!N$8)))</f>
        <v>Connection to recovery housing reflects individual choice for this path toward recovery. Abstinence-only spaces are incorporated into a Housing First model wherever possible, thus providing this type of recovery option to those who choose it. Recovery supports are offered, particularly connections to community-based treatment options.</v>
      </c>
      <c r="E24" s="44"/>
      <c r="F24" s="105" t="s">
        <v>7</v>
      </c>
      <c r="G24" s="105" t="s">
        <v>7</v>
      </c>
      <c r="H24" s="106" t="s">
        <v>7</v>
      </c>
      <c r="J24" s="167"/>
      <c r="K24" s="167"/>
    </row>
    <row r="25" spans="2:11" ht="72" customHeight="1" x14ac:dyDescent="0.25">
      <c r="B25" s="200"/>
      <c r="C25" s="201"/>
      <c r="D25" s="104" t="s">
        <v>116</v>
      </c>
      <c r="F25" s="159"/>
      <c r="G25" s="159"/>
      <c r="H25" s="177"/>
      <c r="J25" s="167"/>
      <c r="K25" s="167"/>
    </row>
    <row r="26" spans="2:11" ht="90.75" customHeight="1" x14ac:dyDescent="0.25">
      <c r="B26" s="120">
        <f>B24+1</f>
        <v>2</v>
      </c>
      <c r="C26" s="121" t="str">
        <f>IF('Provider Info'!$C$26="None of the C29above","",IF('Provider Info'!$C$26=Assumptions!L$6,Assumptions!L$10,IF('Provider Info'!$C$26=Assumptions!M$6,Assumptions!M$10,Assumptions!N$10)))</f>
        <v>Services include relapse support</v>
      </c>
      <c r="D26" s="62" t="str">
        <f>IF('Provider Info'!$C$26="None of the above","Not applicable",IF('Provider Info'!$C$26=Assumptions!L$6,Assumptions!L$11,IF('Provider Info'!$C$26=Assumptions!M$6,Assumptions!M$11,Assumptions!N$11)))</f>
        <v>Housing and services include relapse support that does not automatically evict or discharge a participant from the project for temporary relapse. Relapse support might  include referrals to outpatient treatment or direct provision of outpatient services or the ability to hold a unit for a certain period of time (30-90 days) while the participant undergoes residential treatment.</v>
      </c>
      <c r="E26" s="135"/>
      <c r="F26" s="102" t="s">
        <v>7</v>
      </c>
      <c r="G26" s="102" t="s">
        <v>7</v>
      </c>
      <c r="H26" s="103" t="s">
        <v>7</v>
      </c>
      <c r="J26" s="167"/>
      <c r="K26" s="167"/>
    </row>
    <row r="27" spans="2:11" ht="72.75" customHeight="1" x14ac:dyDescent="0.25">
      <c r="B27" s="202"/>
      <c r="C27" s="203"/>
      <c r="D27" s="101" t="s">
        <v>116</v>
      </c>
      <c r="E27" s="135"/>
      <c r="F27" s="157"/>
      <c r="G27" s="157"/>
      <c r="H27" s="158"/>
      <c r="J27" s="167"/>
      <c r="K27" s="167"/>
    </row>
    <row r="28" spans="2:11" ht="77.25" customHeight="1" x14ac:dyDescent="0.25">
      <c r="B28" s="147">
        <f>B26+1</f>
        <v>3</v>
      </c>
      <c r="C28" s="148" t="str">
        <f>IF('Provider Info'!$C$26="None of the above","",IF('Provider Info'!$C$26=Assumptions!L$6,Assumptions!L$13,IF('Provider Info'!$C$26=Assumptions!M$6,Assumptions!M$13,Assumptions!N$13)))</f>
        <v>Services support sustained recovery</v>
      </c>
      <c r="D28" s="64" t="str">
        <f>IF('Provider Info'!$C$26="None of the above","Not applicable",IF('Provider Info'!$C$26=Assumptions!L$6,Assumptions!L$14,IF('Provider Info'!$C$26=Assumptions!M$6,Assumptions!M$14,Assumptions!N$14)))</f>
        <v>Recovery housing projects provide services that align with participants’ choice and prioritization of recovery, including but not limited to abstinence from substances (if that is a personal goal), long-term permanent housing stability, and stable income through employment or benefits. Support is offered through connections to community-based treatment options.</v>
      </c>
      <c r="F28" s="105" t="s">
        <v>7</v>
      </c>
      <c r="G28" s="105" t="s">
        <v>7</v>
      </c>
      <c r="H28" s="106" t="s">
        <v>7</v>
      </c>
      <c r="J28" s="167"/>
      <c r="K28" s="167"/>
    </row>
    <row r="29" spans="2:11" ht="72" customHeight="1" x14ac:dyDescent="0.25">
      <c r="B29" s="200"/>
      <c r="C29" s="201"/>
      <c r="D29" s="104" t="s">
        <v>116</v>
      </c>
      <c r="F29" s="159"/>
      <c r="G29" s="159"/>
      <c r="H29" s="177"/>
      <c r="J29" s="167"/>
      <c r="K29" s="167"/>
    </row>
    <row r="30" spans="2:11" ht="108" customHeight="1" x14ac:dyDescent="0.25">
      <c r="B30" s="120">
        <f>B28+1</f>
        <v>4</v>
      </c>
      <c r="C30" s="121">
        <f>IF('Provider Info'!$C$26="None of the above","",IF('Provider Info'!$C$26=Assumptions!L$6,Assumptions!L$16,IF('Provider Info'!$C$26=Assumptions!M$6,Assumptions!M$16,Assumptions!N$16)))</f>
        <v>0</v>
      </c>
      <c r="D30" s="62" t="str">
        <f>IF('Provider Info'!$C$26="None of the above","Not applicable",IF('Provider Info'!$C$26=Assumptions!L$6,Assumptions!L$17,IF('Provider Info'!$C$26=Assumptions!M$6,Assumptions!M$17,Assumptions!N$17)))</f>
        <v>No additional standards</v>
      </c>
      <c r="E30" s="135"/>
      <c r="F30" s="102" t="s">
        <v>7</v>
      </c>
      <c r="G30" s="102" t="s">
        <v>7</v>
      </c>
      <c r="H30" s="103" t="s">
        <v>7</v>
      </c>
      <c r="J30" s="167"/>
      <c r="K30" s="167"/>
    </row>
    <row r="31" spans="2:11" ht="72" customHeight="1" x14ac:dyDescent="0.25">
      <c r="B31" s="204"/>
      <c r="C31" s="205"/>
      <c r="D31" s="141" t="s">
        <v>116</v>
      </c>
      <c r="E31" s="180"/>
      <c r="F31" s="208"/>
      <c r="G31" s="208"/>
      <c r="H31" s="209"/>
    </row>
  </sheetData>
  <sheetProtection algorithmName="SHA-512" hashValue="skGKUSd7zL5d3hXCaT4Fww2uQcZF7k55JhYwDfur4umFj9swfp+b8irBrt5h27BHars2QkSh02fhf4pXF22k+g==" saltValue="w8ITodCQfuNPi946UI6QwA==" spinCount="100000" sheet="1" objects="1" scenarios="1" selectLockedCells="1"/>
  <conditionalFormatting sqref="F7:H31">
    <cfRule type="cellIs" dxfId="9" priority="13" operator="equal">
      <formula>"Please select answer"</formula>
    </cfRule>
  </conditionalFormatting>
  <conditionalFormatting sqref="F13:H13">
    <cfRule type="expression" dxfId="8" priority="6">
      <formula>$D$13="No additional standards"</formula>
    </cfRule>
  </conditionalFormatting>
  <conditionalFormatting sqref="F17:H17">
    <cfRule type="expression" dxfId="7" priority="5">
      <formula>$D$17="No additional standards"</formula>
    </cfRule>
  </conditionalFormatting>
  <conditionalFormatting sqref="F15:H15">
    <cfRule type="expression" dxfId="6" priority="4">
      <formula>$D$15="No additional standards"</formula>
    </cfRule>
  </conditionalFormatting>
  <conditionalFormatting sqref="F19:H19">
    <cfRule type="expression" dxfId="5" priority="3">
      <formula>$D$19="No additional standards"</formula>
    </cfRule>
  </conditionalFormatting>
  <conditionalFormatting sqref="F21:H21">
    <cfRule type="expression" dxfId="4" priority="2">
      <formula>$D$21="No additional standards"</formula>
    </cfRule>
  </conditionalFormatting>
  <conditionalFormatting sqref="F30:H30">
    <cfRule type="expression" dxfId="3" priority="1">
      <formula>$D$30="No additional standards"</formula>
    </cfRule>
  </conditionalFormatting>
  <dataValidations count="1">
    <dataValidation type="list" allowBlank="1" showInputMessage="1" showErrorMessage="1" sqref="F11:H11 F9:H9 F15:H15 F21:H21 F13:H13 F19:H19 F17:H17 F7:H7 F24:H24 F28:H28 F26:H26 F30:H30" xr:uid="{00000000-0002-0000-0500-000000000000}">
      <formula1>"Please select answer,Not at all,Somewhat,Always"</formula1>
    </dataValidation>
  </dataValidations>
  <pageMargins left="0.7" right="0.7" top="0.75" bottom="0.75" header="0.3" footer="0.3"/>
  <pageSetup paperSize="8"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8" id="{7F4A5889-3A30-4EC0-B99A-28017866E71A}">
            <xm:f>'Provider Info'!$C$26="None of the above"</xm:f>
            <x14:dxf>
              <font>
                <color theme="0" tint="-4.9989318521683403E-2"/>
              </font>
              <fill>
                <patternFill>
                  <bgColor theme="0" tint="-4.9989318521683403E-2"/>
                </patternFill>
              </fill>
            </x14:dxf>
          </x14:cfRule>
          <xm:sqref>B24:H31</xm:sqref>
        </x14:conditionalFormatting>
        <x14:conditionalFormatting xmlns:xm="http://schemas.microsoft.com/office/excel/2006/main">
          <x14:cfRule type="expression" priority="7" id="{544A5E81-F554-417D-8C8D-2BF490CB39D3}">
            <xm:f>'Provider Info'!$C$26="None of the above"</xm:f>
            <x14:dxf>
              <font>
                <color theme="0"/>
              </font>
              <fill>
                <patternFill>
                  <bgColor rgb="FFC00000"/>
                </patternFill>
              </fill>
            </x14:dxf>
          </x14:cfRule>
          <xm:sqref>B23:H23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B1:P76"/>
  <sheetViews>
    <sheetView showGridLines="0" topLeftCell="A24" zoomScaleNormal="100" zoomScaleSheetLayoutView="80" workbookViewId="0">
      <selection activeCell="F27" sqref="F27"/>
    </sheetView>
  </sheetViews>
  <sheetFormatPr defaultColWidth="9.140625" defaultRowHeight="15" x14ac:dyDescent="0.25"/>
  <cols>
    <col min="1" max="1" width="2.7109375" customWidth="1"/>
    <col min="2" max="2" width="20" customWidth="1"/>
    <col min="3" max="3" width="15" customWidth="1"/>
    <col min="4" max="4" width="23.7109375" customWidth="1"/>
    <col min="5" max="5" width="15.140625" customWidth="1"/>
    <col min="6" max="6" width="40.28515625" customWidth="1"/>
    <col min="7" max="7" width="20.85546875" customWidth="1"/>
    <col min="8" max="8" width="40" customWidth="1"/>
    <col min="9" max="9" width="20.7109375" customWidth="1"/>
    <col min="10" max="10" width="4.5703125" customWidth="1"/>
    <col min="11" max="11" width="20.7109375" customWidth="1"/>
    <col min="12" max="12" width="128.85546875" customWidth="1"/>
    <col min="13" max="13" width="20.7109375" customWidth="1"/>
    <col min="14" max="14" width="3.7109375" customWidth="1"/>
    <col min="15" max="15" width="20.7109375" customWidth="1"/>
    <col min="16" max="16" width="143.5703125" customWidth="1"/>
  </cols>
  <sheetData>
    <row r="1" spans="2:8" x14ac:dyDescent="0.25">
      <c r="B1" s="51" t="s">
        <v>8</v>
      </c>
      <c r="C1" s="51"/>
      <c r="D1" s="51"/>
      <c r="E1" s="51"/>
      <c r="F1" s="51"/>
      <c r="G1" s="51"/>
      <c r="H1" s="51"/>
    </row>
    <row r="3" spans="2:8" x14ac:dyDescent="0.25">
      <c r="B3" s="50" t="str">
        <f>'Provider Info'!C6</f>
        <v>[Test Provider]</v>
      </c>
      <c r="C3" s="50"/>
      <c r="D3" s="48"/>
      <c r="E3" s="48"/>
      <c r="F3" s="48"/>
      <c r="G3" s="48"/>
      <c r="H3" s="48"/>
    </row>
    <row r="4" spans="2:8" x14ac:dyDescent="0.25">
      <c r="B4" s="52">
        <f>'Provider Info'!C44</f>
        <v>42676</v>
      </c>
      <c r="C4" s="52"/>
      <c r="D4" s="48"/>
      <c r="E4" s="48"/>
      <c r="F4" s="48"/>
      <c r="G4" s="48"/>
      <c r="H4" s="48"/>
    </row>
    <row r="5" spans="2:8" x14ac:dyDescent="0.25">
      <c r="B5" s="52"/>
      <c r="C5" s="52"/>
      <c r="D5" s="48"/>
      <c r="E5" s="48"/>
      <c r="F5" s="48"/>
      <c r="G5" s="48"/>
      <c r="H5" s="48"/>
    </row>
    <row r="6" spans="2:8" x14ac:dyDescent="0.25">
      <c r="B6" s="52"/>
      <c r="C6" s="52"/>
      <c r="D6" s="48"/>
      <c r="E6" s="48"/>
      <c r="F6" s="48"/>
      <c r="G6" s="48"/>
      <c r="H6" s="48"/>
    </row>
    <row r="7" spans="2:8" x14ac:dyDescent="0.25">
      <c r="B7" s="279" t="str">
        <f>IF(SUM('Scratch - Report'!$C$7,'Scratch - Report'!$F$7,'Scratch - Report'!$I$7,'Scratch - Report'!$L$7,'Scratch - Report'!$O$7,'Scratch - Report'!$R$7,'Scratch - Report'!$U$7)=0,"","Some standards have not been evaluated. Please return and complete all standards before finalizing report.")</f>
        <v>Some standards have not been evaluated. Please return and complete all standards before finalizing report.</v>
      </c>
      <c r="C7" s="279"/>
      <c r="D7" s="279"/>
      <c r="E7" s="279"/>
      <c r="F7" s="279"/>
      <c r="G7" s="279"/>
      <c r="H7" s="279"/>
    </row>
    <row r="9" spans="2:8" ht="15.75" thickBot="1" x14ac:dyDescent="0.3"/>
    <row r="10" spans="2:8" ht="15.75" thickBot="1" x14ac:dyDescent="0.3">
      <c r="B10" s="249" t="s">
        <v>216</v>
      </c>
      <c r="C10" s="250">
        <f>'Scratch - Report'!F46</f>
        <v>0</v>
      </c>
    </row>
    <row r="11" spans="2:8" x14ac:dyDescent="0.25">
      <c r="B11" s="248" t="s">
        <v>233</v>
      </c>
      <c r="C11" s="248">
        <f>'Scratch - Report'!C75</f>
        <v>216</v>
      </c>
      <c r="F11" s="68"/>
    </row>
    <row r="12" spans="2:8" x14ac:dyDescent="0.25">
      <c r="C12" s="53"/>
    </row>
    <row r="13" spans="2:8" x14ac:dyDescent="0.25">
      <c r="C13" s="53"/>
    </row>
    <row r="14" spans="2:8" x14ac:dyDescent="0.25">
      <c r="C14" s="53"/>
    </row>
    <row r="15" spans="2:8" x14ac:dyDescent="0.25">
      <c r="C15" s="53"/>
    </row>
    <row r="16" spans="2:8" x14ac:dyDescent="0.25">
      <c r="C16" s="53"/>
    </row>
    <row r="17" spans="2:6" x14ac:dyDescent="0.25">
      <c r="C17" s="53"/>
    </row>
    <row r="18" spans="2:6" x14ac:dyDescent="0.25">
      <c r="C18" s="53"/>
    </row>
    <row r="19" spans="2:6" x14ac:dyDescent="0.25">
      <c r="C19" s="53"/>
    </row>
    <row r="26" spans="2:6" x14ac:dyDescent="0.25">
      <c r="B26" s="85"/>
      <c r="F26" s="85"/>
    </row>
    <row r="27" spans="2:6" ht="93" customHeight="1" x14ac:dyDescent="0.25"/>
    <row r="28" spans="2:6" ht="101.25" customHeight="1" x14ac:dyDescent="0.25"/>
    <row r="40" spans="2:16" x14ac:dyDescent="0.25">
      <c r="B40" s="54" t="s">
        <v>234</v>
      </c>
      <c r="C40" s="47"/>
      <c r="D40" s="47"/>
      <c r="E40" s="47"/>
      <c r="F40" s="47"/>
      <c r="G40" s="47"/>
      <c r="H40" s="47"/>
      <c r="I40" s="54" t="s">
        <v>235</v>
      </c>
      <c r="J40" s="47"/>
      <c r="K40" s="47"/>
      <c r="L40" s="47"/>
      <c r="M40" s="54" t="s">
        <v>236</v>
      </c>
      <c r="N40" s="47"/>
      <c r="O40" s="47"/>
      <c r="P40" s="47"/>
    </row>
    <row r="41" spans="2:16" x14ac:dyDescent="0.25">
      <c r="B41" s="55" t="s">
        <v>21</v>
      </c>
      <c r="C41" s="56" t="s">
        <v>1</v>
      </c>
      <c r="D41" s="56" t="s">
        <v>27</v>
      </c>
      <c r="E41" s="56" t="s">
        <v>0</v>
      </c>
      <c r="F41" s="57"/>
      <c r="G41" s="57"/>
      <c r="H41" s="57"/>
      <c r="I41" s="55" t="s">
        <v>21</v>
      </c>
      <c r="J41" s="56" t="s">
        <v>1</v>
      </c>
      <c r="K41" s="56" t="s">
        <v>27</v>
      </c>
      <c r="L41" s="56" t="s">
        <v>0</v>
      </c>
      <c r="M41" s="55" t="s">
        <v>21</v>
      </c>
      <c r="N41" s="56" t="s">
        <v>1</v>
      </c>
      <c r="O41" s="56" t="s">
        <v>27</v>
      </c>
      <c r="P41" s="56" t="s">
        <v>0</v>
      </c>
    </row>
    <row r="42" spans="2:16" ht="72" customHeight="1" x14ac:dyDescent="0.25">
      <c r="B42" s="58" t="str">
        <f>'Scratch - List'!I2</f>
        <v/>
      </c>
      <c r="C42" s="59" t="str">
        <f>'Scratch - List'!J2</f>
        <v/>
      </c>
      <c r="D42" s="86" t="str">
        <f>'Scratch - List'!K2</f>
        <v/>
      </c>
      <c r="E42" s="283" t="str">
        <f>'Scratch - List'!L2</f>
        <v/>
      </c>
      <c r="F42" s="283"/>
      <c r="G42" s="283"/>
      <c r="H42" s="283"/>
      <c r="I42" s="58" t="str">
        <f>'Scratch - List'!Q2</f>
        <v/>
      </c>
      <c r="J42" s="59" t="str">
        <f>'Scratch - List'!O2</f>
        <v/>
      </c>
      <c r="K42" s="86" t="str">
        <f>'Scratch - List'!P2</f>
        <v/>
      </c>
      <c r="L42" s="69" t="str">
        <f>'Scratch - List'!N2</f>
        <v/>
      </c>
      <c r="M42" s="58" t="str">
        <f>'Scratch - List'!V2</f>
        <v/>
      </c>
      <c r="N42" s="59" t="str">
        <f>'Scratch - List'!T2</f>
        <v/>
      </c>
      <c r="O42" s="86" t="str">
        <f>'Scratch - List'!U2</f>
        <v/>
      </c>
      <c r="P42" s="69" t="str">
        <f>'Scratch - List'!S2</f>
        <v/>
      </c>
    </row>
    <row r="43" spans="2:16" ht="72" customHeight="1" x14ac:dyDescent="0.25">
      <c r="B43" s="58"/>
      <c r="C43" s="59"/>
      <c r="D43" s="86"/>
      <c r="E43" s="282" t="str">
        <f>'Scratch - List'!M2</f>
        <v/>
      </c>
      <c r="F43" s="282"/>
      <c r="G43" s="282"/>
      <c r="H43" s="282"/>
      <c r="I43" s="58"/>
      <c r="J43" s="59"/>
      <c r="K43" s="86"/>
      <c r="L43" s="65" t="str">
        <f>'Scratch - List'!R2</f>
        <v/>
      </c>
      <c r="M43" s="58"/>
      <c r="N43" s="59"/>
      <c r="O43" s="86"/>
      <c r="P43" s="65" t="str">
        <f>'Scratch - List'!W2</f>
        <v/>
      </c>
    </row>
    <row r="44" spans="2:16" ht="72" customHeight="1" x14ac:dyDescent="0.25">
      <c r="B44" s="60" t="str">
        <f>'Scratch - List'!I3</f>
        <v/>
      </c>
      <c r="C44" s="61" t="str">
        <f>'Scratch - List'!J3</f>
        <v/>
      </c>
      <c r="D44" s="62" t="str">
        <f>'Scratch - List'!K4</f>
        <v/>
      </c>
      <c r="E44" s="280" t="str">
        <f>'Scratch - List'!L3</f>
        <v/>
      </c>
      <c r="F44" s="280"/>
      <c r="G44" s="280"/>
      <c r="H44" s="280"/>
      <c r="I44" s="60" t="str">
        <f>'Scratch - List'!Q3</f>
        <v/>
      </c>
      <c r="J44" s="61" t="str">
        <f>'Scratch - List'!O3</f>
        <v/>
      </c>
      <c r="K44" s="62" t="str">
        <f>'Scratch - List'!P3</f>
        <v/>
      </c>
      <c r="L44" s="62" t="str">
        <f>'Scratch - List'!N3</f>
        <v/>
      </c>
      <c r="M44" s="60" t="str">
        <f>'Scratch - List'!V3</f>
        <v/>
      </c>
      <c r="N44" s="61" t="str">
        <f>'Scratch - List'!T3</f>
        <v/>
      </c>
      <c r="O44" s="62" t="str">
        <f>'Scratch - List'!U3</f>
        <v/>
      </c>
      <c r="P44" s="62" t="str">
        <f>'Scratch - List'!S3</f>
        <v/>
      </c>
    </row>
    <row r="45" spans="2:16" ht="72" customHeight="1" x14ac:dyDescent="0.25">
      <c r="B45" s="60"/>
      <c r="C45" s="61"/>
      <c r="D45" s="62"/>
      <c r="E45" s="284" t="str">
        <f>'Scratch - List'!M3</f>
        <v/>
      </c>
      <c r="F45" s="284"/>
      <c r="G45" s="284"/>
      <c r="H45" s="284"/>
      <c r="I45" s="60"/>
      <c r="J45" s="61"/>
      <c r="K45" s="62"/>
      <c r="L45" s="63" t="str">
        <f>'Scratch - List'!R3</f>
        <v/>
      </c>
      <c r="M45" s="60"/>
      <c r="N45" s="61"/>
      <c r="O45" s="62"/>
      <c r="P45" s="63" t="str">
        <f>'Scratch - List'!W3</f>
        <v/>
      </c>
    </row>
    <row r="46" spans="2:16" ht="126" customHeight="1" x14ac:dyDescent="0.25">
      <c r="B46" s="58" t="str">
        <f>'Scratch - List'!I4</f>
        <v/>
      </c>
      <c r="C46" s="59" t="str">
        <f>'Scratch - List'!J4</f>
        <v/>
      </c>
      <c r="D46" s="64" t="str">
        <f>'Scratch - List'!K4</f>
        <v/>
      </c>
      <c r="E46" s="281" t="str">
        <f>'Scratch - List'!L4</f>
        <v/>
      </c>
      <c r="F46" s="281"/>
      <c r="G46" s="281"/>
      <c r="H46" s="281"/>
      <c r="I46" s="58" t="str">
        <f>'Scratch - List'!Q4</f>
        <v/>
      </c>
      <c r="J46" s="59" t="str">
        <f>'Scratch - List'!O4</f>
        <v/>
      </c>
      <c r="K46" s="64" t="str">
        <f>'Scratch - List'!P4</f>
        <v/>
      </c>
      <c r="L46" s="64" t="str">
        <f>'Scratch - List'!N4</f>
        <v/>
      </c>
      <c r="M46" s="58" t="str">
        <f>'Scratch - List'!V4</f>
        <v/>
      </c>
      <c r="N46" s="59" t="str">
        <f>'Scratch - List'!T4</f>
        <v/>
      </c>
      <c r="O46" s="64" t="str">
        <f>'Scratch - List'!U4</f>
        <v/>
      </c>
      <c r="P46" s="64" t="str">
        <f>'Scratch - List'!S4</f>
        <v/>
      </c>
    </row>
    <row r="47" spans="2:16" ht="72" customHeight="1" x14ac:dyDescent="0.25">
      <c r="B47" s="58"/>
      <c r="C47" s="59"/>
      <c r="D47" s="64"/>
      <c r="E47" s="282" t="str">
        <f>'Scratch - List'!M4</f>
        <v/>
      </c>
      <c r="F47" s="282"/>
      <c r="G47" s="282"/>
      <c r="H47" s="282"/>
      <c r="I47" s="58"/>
      <c r="J47" s="59"/>
      <c r="K47" s="64"/>
      <c r="L47" s="65" t="str">
        <f>'Scratch - List'!R4</f>
        <v/>
      </c>
      <c r="M47" s="58"/>
      <c r="N47" s="59"/>
      <c r="O47" s="64"/>
      <c r="P47" s="65" t="str">
        <f>'Scratch - List'!W4</f>
        <v/>
      </c>
    </row>
    <row r="48" spans="2:16" x14ac:dyDescent="0.25">
      <c r="B48" s="60" t="str">
        <f>'Scratch - List'!I5</f>
        <v/>
      </c>
      <c r="C48" s="61" t="str">
        <f>'Scratch - List'!J5</f>
        <v/>
      </c>
      <c r="D48" s="62" t="str">
        <f>'Scratch - List'!K5</f>
        <v/>
      </c>
      <c r="E48" s="280" t="str">
        <f>'Scratch - List'!L5</f>
        <v/>
      </c>
      <c r="F48" s="280"/>
      <c r="G48" s="280"/>
      <c r="H48" s="280"/>
      <c r="I48" s="60" t="str">
        <f>'Scratch - List'!Q5</f>
        <v/>
      </c>
      <c r="J48" s="61" t="str">
        <f>'Scratch - List'!O5</f>
        <v/>
      </c>
      <c r="K48" s="62" t="str">
        <f>'Scratch - List'!P5</f>
        <v/>
      </c>
      <c r="L48" s="62" t="str">
        <f>'Scratch - List'!N5</f>
        <v/>
      </c>
      <c r="M48" s="60" t="str">
        <f>'Scratch - List'!V5</f>
        <v/>
      </c>
      <c r="N48" s="61" t="str">
        <f>'Scratch - List'!T5</f>
        <v/>
      </c>
      <c r="O48" s="62" t="str">
        <f>'Scratch - List'!U5</f>
        <v/>
      </c>
      <c r="P48" s="62" t="str">
        <f>'Scratch - List'!S5</f>
        <v/>
      </c>
    </row>
    <row r="49" spans="2:16" ht="81" customHeight="1" x14ac:dyDescent="0.25">
      <c r="B49" s="60"/>
      <c r="C49" s="61"/>
      <c r="D49" s="62"/>
      <c r="E49" s="284" t="str">
        <f>'Scratch - List'!M5</f>
        <v/>
      </c>
      <c r="F49" s="284"/>
      <c r="G49" s="284"/>
      <c r="H49" s="284"/>
      <c r="I49" s="60"/>
      <c r="J49" s="61"/>
      <c r="K49" s="62"/>
      <c r="L49" s="63" t="str">
        <f>'Scratch - List'!R5</f>
        <v/>
      </c>
      <c r="M49" s="60"/>
      <c r="N49" s="61"/>
      <c r="O49" s="62"/>
      <c r="P49" s="63" t="str">
        <f>'Scratch - List'!W5</f>
        <v/>
      </c>
    </row>
    <row r="50" spans="2:16" ht="72" customHeight="1" x14ac:dyDescent="0.25">
      <c r="B50" s="58" t="str">
        <f>'Scratch - List'!I6</f>
        <v/>
      </c>
      <c r="C50" s="59" t="str">
        <f>'Scratch - List'!J6</f>
        <v/>
      </c>
      <c r="D50" s="64" t="str">
        <f>'Scratch - List'!K6</f>
        <v/>
      </c>
      <c r="E50" s="281" t="str">
        <f>'Scratch - List'!L6</f>
        <v/>
      </c>
      <c r="F50" s="281"/>
      <c r="G50" s="281"/>
      <c r="H50" s="281"/>
      <c r="I50" s="58" t="str">
        <f>'Scratch - List'!Q6</f>
        <v/>
      </c>
      <c r="J50" s="59" t="str">
        <f>'Scratch - List'!O6</f>
        <v/>
      </c>
      <c r="K50" s="64" t="str">
        <f>'Scratch - List'!P6</f>
        <v/>
      </c>
      <c r="L50" s="64" t="str">
        <f>'Scratch - List'!N6</f>
        <v/>
      </c>
      <c r="M50" s="58" t="str">
        <f>'Scratch - List'!V6</f>
        <v/>
      </c>
      <c r="N50" s="59" t="str">
        <f>'Scratch - List'!T6</f>
        <v/>
      </c>
      <c r="O50" s="64" t="str">
        <f>'Scratch - List'!U6</f>
        <v/>
      </c>
      <c r="P50" s="64" t="str">
        <f>'Scratch - List'!S6</f>
        <v/>
      </c>
    </row>
    <row r="51" spans="2:16" ht="63" customHeight="1" x14ac:dyDescent="0.25">
      <c r="B51" s="58"/>
      <c r="C51" s="59"/>
      <c r="D51" s="44"/>
      <c r="E51" s="282" t="str">
        <f>'Scratch - List'!M6</f>
        <v/>
      </c>
      <c r="F51" s="282"/>
      <c r="G51" s="282"/>
      <c r="H51" s="282"/>
      <c r="I51" s="58"/>
      <c r="J51" s="59"/>
      <c r="K51" s="64"/>
      <c r="L51" s="65" t="str">
        <f>'Scratch - List'!R6</f>
        <v/>
      </c>
      <c r="M51" s="58"/>
      <c r="N51" s="59"/>
      <c r="O51" s="64"/>
      <c r="P51" s="65" t="str">
        <f>'Scratch - List'!W6</f>
        <v/>
      </c>
    </row>
    <row r="52" spans="2:16" ht="113.25" customHeight="1" x14ac:dyDescent="0.25">
      <c r="B52" s="60" t="str">
        <f>'Scratch - List'!I7</f>
        <v/>
      </c>
      <c r="C52" s="61" t="str">
        <f>'Scratch - List'!J7</f>
        <v/>
      </c>
      <c r="D52" s="62" t="str">
        <f>'Scratch - List'!K7</f>
        <v/>
      </c>
      <c r="E52" s="280" t="str">
        <f>'Scratch - List'!L7</f>
        <v/>
      </c>
      <c r="F52" s="280"/>
      <c r="G52" s="280"/>
      <c r="H52" s="280"/>
      <c r="I52" s="60" t="str">
        <f>'Scratch - List'!Q7</f>
        <v/>
      </c>
      <c r="J52" s="61" t="str">
        <f>'Scratch - List'!O7</f>
        <v/>
      </c>
      <c r="K52" s="62" t="str">
        <f>'Scratch - List'!P7</f>
        <v/>
      </c>
      <c r="L52" s="62" t="str">
        <f>'Scratch - List'!N7</f>
        <v/>
      </c>
      <c r="M52" s="60" t="str">
        <f>'Scratch - List'!V7</f>
        <v/>
      </c>
      <c r="N52" s="61" t="str">
        <f>'Scratch - List'!T7</f>
        <v/>
      </c>
      <c r="O52" s="62" t="str">
        <f>'Scratch - List'!U7</f>
        <v/>
      </c>
      <c r="P52" s="62" t="str">
        <f>'Scratch - List'!S7</f>
        <v/>
      </c>
    </row>
    <row r="53" spans="2:16" ht="63.75" customHeight="1" x14ac:dyDescent="0.25">
      <c r="B53" s="60"/>
      <c r="C53" s="61"/>
      <c r="D53" s="62"/>
      <c r="E53" s="284" t="str">
        <f>'Scratch - List'!M7</f>
        <v/>
      </c>
      <c r="F53" s="284"/>
      <c r="G53" s="284"/>
      <c r="H53" s="284"/>
      <c r="I53" s="60"/>
      <c r="J53" s="61"/>
      <c r="K53" s="62"/>
      <c r="L53" s="63" t="str">
        <f>'Scratch - List'!R7</f>
        <v/>
      </c>
      <c r="M53" s="60"/>
      <c r="N53" s="61"/>
      <c r="O53" s="62"/>
      <c r="P53" s="63" t="str">
        <f>'Scratch - List'!W7</f>
        <v/>
      </c>
    </row>
    <row r="54" spans="2:16" ht="72" customHeight="1" x14ac:dyDescent="0.25">
      <c r="B54" s="58" t="str">
        <f>'Scratch - List'!I8</f>
        <v/>
      </c>
      <c r="C54" s="59" t="str">
        <f>'Scratch - List'!J8</f>
        <v/>
      </c>
      <c r="D54" s="64" t="str">
        <f>'Scratch - List'!K8</f>
        <v/>
      </c>
      <c r="E54" s="281" t="str">
        <f>'Scratch - List'!L8</f>
        <v/>
      </c>
      <c r="F54" s="281"/>
      <c r="G54" s="281"/>
      <c r="H54" s="281"/>
      <c r="I54" s="58" t="str">
        <f>'Scratch - List'!Q8</f>
        <v/>
      </c>
      <c r="J54" s="59" t="str">
        <f>'Scratch - List'!O8</f>
        <v/>
      </c>
      <c r="K54" s="64" t="str">
        <f>'Scratch - List'!P8</f>
        <v/>
      </c>
      <c r="L54" s="64" t="str">
        <f>'Scratch - List'!N8</f>
        <v/>
      </c>
      <c r="M54" s="58" t="str">
        <f>'Scratch - List'!V8</f>
        <v/>
      </c>
      <c r="N54" s="59" t="str">
        <f>'Scratch - List'!T8</f>
        <v/>
      </c>
      <c r="O54" s="64" t="str">
        <f>'Scratch - List'!U8</f>
        <v/>
      </c>
      <c r="P54" s="64" t="str">
        <f>'Scratch - List'!S8</f>
        <v/>
      </c>
    </row>
    <row r="55" spans="2:16" ht="72" customHeight="1" x14ac:dyDescent="0.25">
      <c r="B55" s="58"/>
      <c r="C55" s="59"/>
      <c r="D55" s="44"/>
      <c r="E55" s="282" t="str">
        <f>'Scratch - List'!M8</f>
        <v/>
      </c>
      <c r="F55" s="282"/>
      <c r="G55" s="282"/>
      <c r="H55" s="282"/>
      <c r="I55" s="58"/>
      <c r="J55" s="59"/>
      <c r="K55" s="64"/>
      <c r="L55" s="65" t="str">
        <f>'Scratch - List'!R8</f>
        <v/>
      </c>
      <c r="M55" s="58"/>
      <c r="N55" s="59"/>
      <c r="O55" s="64"/>
      <c r="P55" s="65" t="str">
        <f>'Scratch - List'!W8</f>
        <v/>
      </c>
    </row>
    <row r="56" spans="2:16" ht="123" customHeight="1" x14ac:dyDescent="0.25">
      <c r="B56" s="60" t="str">
        <f>'Scratch - List'!I9</f>
        <v/>
      </c>
      <c r="C56" s="61" t="str">
        <f>'Scratch - List'!J9</f>
        <v/>
      </c>
      <c r="D56" s="62" t="str">
        <f>'Scratch - List'!K9</f>
        <v/>
      </c>
      <c r="E56" s="280" t="str">
        <f>'Scratch - List'!L9</f>
        <v/>
      </c>
      <c r="F56" s="280"/>
      <c r="G56" s="280"/>
      <c r="H56" s="280"/>
      <c r="I56" s="60" t="str">
        <f>'Scratch - List'!Q9</f>
        <v/>
      </c>
      <c r="J56" s="61" t="str">
        <f>'Scratch - List'!O9</f>
        <v/>
      </c>
      <c r="K56" s="62" t="str">
        <f>'Scratch - List'!P9</f>
        <v/>
      </c>
      <c r="L56" s="62" t="str">
        <f>'Scratch - List'!N9</f>
        <v/>
      </c>
      <c r="M56" s="60" t="str">
        <f>'Scratch - List'!V9</f>
        <v/>
      </c>
      <c r="N56" s="61" t="str">
        <f>'Scratch - List'!T9</f>
        <v/>
      </c>
      <c r="O56" s="62" t="str">
        <f>'Scratch - List'!U9</f>
        <v/>
      </c>
      <c r="P56" s="62" t="str">
        <f>'Scratch - List'!S9</f>
        <v/>
      </c>
    </row>
    <row r="57" spans="2:16" ht="72" customHeight="1" x14ac:dyDescent="0.25">
      <c r="B57" s="60"/>
      <c r="C57" s="61"/>
      <c r="D57" s="62"/>
      <c r="E57" s="284" t="str">
        <f>'Scratch - List'!M9</f>
        <v/>
      </c>
      <c r="F57" s="284"/>
      <c r="G57" s="284"/>
      <c r="H57" s="284"/>
      <c r="I57" s="60"/>
      <c r="J57" s="61"/>
      <c r="K57" s="62"/>
      <c r="L57" s="63" t="str">
        <f>'Scratch - List'!R9</f>
        <v/>
      </c>
      <c r="M57" s="60"/>
      <c r="N57" s="61"/>
      <c r="O57" s="62"/>
      <c r="P57" s="63" t="str">
        <f>'Scratch - List'!W9</f>
        <v/>
      </c>
    </row>
    <row r="58" spans="2:16" ht="102" customHeight="1" x14ac:dyDescent="0.25">
      <c r="B58" s="58" t="str">
        <f>'Scratch - List'!I10</f>
        <v/>
      </c>
      <c r="C58" s="59" t="str">
        <f>'Scratch - List'!J10</f>
        <v/>
      </c>
      <c r="D58" s="64" t="str">
        <f>'Scratch - List'!K10</f>
        <v/>
      </c>
      <c r="E58" s="281" t="str">
        <f>'Scratch - List'!L10</f>
        <v/>
      </c>
      <c r="F58" s="281"/>
      <c r="G58" s="281"/>
      <c r="H58" s="281"/>
      <c r="I58" s="58" t="str">
        <f>'Scratch - List'!Q10</f>
        <v/>
      </c>
      <c r="J58" s="59" t="str">
        <f>'Scratch - List'!O10</f>
        <v/>
      </c>
      <c r="K58" s="64" t="str">
        <f>'Scratch - List'!P10</f>
        <v/>
      </c>
      <c r="L58" s="64" t="str">
        <f>'Scratch - List'!N10</f>
        <v/>
      </c>
      <c r="M58" s="58" t="str">
        <f>'Scratch - List'!V10</f>
        <v/>
      </c>
      <c r="N58" s="59" t="str">
        <f>'Scratch - List'!T10</f>
        <v/>
      </c>
      <c r="O58" s="64" t="str">
        <f>'Scratch - List'!U10</f>
        <v/>
      </c>
      <c r="P58" s="64" t="str">
        <f>'Scratch - List'!S10</f>
        <v/>
      </c>
    </row>
    <row r="59" spans="2:16" ht="72" customHeight="1" x14ac:dyDescent="0.25">
      <c r="B59" s="58"/>
      <c r="C59" s="59"/>
      <c r="D59" s="44"/>
      <c r="E59" s="282" t="str">
        <f>'Scratch - List'!M10</f>
        <v/>
      </c>
      <c r="F59" s="282"/>
      <c r="G59" s="282"/>
      <c r="H59" s="282"/>
      <c r="I59" s="58"/>
      <c r="J59" s="59"/>
      <c r="K59" s="64"/>
      <c r="L59" s="65" t="str">
        <f>'Scratch - List'!R10</f>
        <v/>
      </c>
      <c r="M59" s="58"/>
      <c r="N59" s="59"/>
      <c r="O59" s="64"/>
      <c r="P59" s="65" t="str">
        <f>'Scratch - List'!W10</f>
        <v/>
      </c>
    </row>
    <row r="60" spans="2:16" ht="72" customHeight="1" x14ac:dyDescent="0.25">
      <c r="B60" s="60" t="str">
        <f>'Scratch - List'!I11</f>
        <v/>
      </c>
      <c r="C60" s="61" t="str">
        <f>'Scratch - List'!J11</f>
        <v/>
      </c>
      <c r="D60" s="62" t="str">
        <f>'Scratch - List'!K11</f>
        <v/>
      </c>
      <c r="E60" s="280" t="str">
        <f>'Scratch - List'!L11</f>
        <v/>
      </c>
      <c r="F60" s="280"/>
      <c r="G60" s="280"/>
      <c r="H60" s="280"/>
      <c r="I60" s="60" t="str">
        <f>'Scratch - List'!Q11</f>
        <v/>
      </c>
      <c r="J60" s="61" t="str">
        <f>'Scratch - List'!O11</f>
        <v/>
      </c>
      <c r="K60" s="62" t="str">
        <f>'Scratch - List'!P11</f>
        <v/>
      </c>
      <c r="L60" s="62" t="str">
        <f>'Scratch - List'!N11</f>
        <v/>
      </c>
      <c r="M60" s="60" t="str">
        <f>'Scratch - List'!V11</f>
        <v/>
      </c>
      <c r="N60" s="61" t="str">
        <f>'Scratch - List'!T11</f>
        <v/>
      </c>
      <c r="O60" s="62" t="str">
        <f>'Scratch - List'!U11</f>
        <v/>
      </c>
      <c r="P60" s="62" t="str">
        <f>'Scratch - List'!S11</f>
        <v/>
      </c>
    </row>
    <row r="61" spans="2:16" ht="72" customHeight="1" x14ac:dyDescent="0.25">
      <c r="B61" s="60"/>
      <c r="C61" s="61"/>
      <c r="D61" s="62"/>
      <c r="E61" s="284" t="str">
        <f>'Scratch - List'!M11</f>
        <v/>
      </c>
      <c r="F61" s="284"/>
      <c r="G61" s="284"/>
      <c r="H61" s="284"/>
      <c r="I61" s="60"/>
      <c r="J61" s="61"/>
      <c r="K61" s="62"/>
      <c r="L61" s="63" t="str">
        <f>'Scratch - List'!R11</f>
        <v/>
      </c>
      <c r="M61" s="60"/>
      <c r="N61" s="61"/>
      <c r="O61" s="62"/>
      <c r="P61" s="63" t="str">
        <f>'Scratch - List'!W11</f>
        <v/>
      </c>
    </row>
    <row r="62" spans="2:16" ht="72" customHeight="1" x14ac:dyDescent="0.25">
      <c r="B62" s="58" t="str">
        <f>'Scratch - List'!I12</f>
        <v/>
      </c>
      <c r="C62" s="59" t="str">
        <f>'Scratch - List'!J12</f>
        <v/>
      </c>
      <c r="D62" s="44" t="str">
        <f>'Scratch - List'!K12</f>
        <v/>
      </c>
      <c r="E62" s="281" t="str">
        <f>'Scratch - List'!L12</f>
        <v/>
      </c>
      <c r="F62" s="281"/>
      <c r="G62" s="281"/>
      <c r="H62" s="281"/>
      <c r="I62" s="58" t="str">
        <f>'Scratch - List'!Q12</f>
        <v/>
      </c>
      <c r="J62" s="59" t="str">
        <f>'Scratch - List'!O12</f>
        <v/>
      </c>
      <c r="K62" s="64" t="str">
        <f>'Scratch - List'!P12</f>
        <v/>
      </c>
      <c r="L62" s="64" t="str">
        <f>'Scratch - List'!N12</f>
        <v/>
      </c>
      <c r="M62" s="58" t="str">
        <f>'Scratch - List'!V12</f>
        <v/>
      </c>
      <c r="N62" s="59" t="str">
        <f>'Scratch - List'!T12</f>
        <v/>
      </c>
      <c r="O62" s="64" t="str">
        <f>'Scratch - List'!U12</f>
        <v/>
      </c>
      <c r="P62" s="64" t="str">
        <f>'Scratch - List'!S12</f>
        <v/>
      </c>
    </row>
    <row r="63" spans="2:16" ht="72" customHeight="1" x14ac:dyDescent="0.25">
      <c r="B63" s="58"/>
      <c r="C63" s="59"/>
      <c r="D63" s="44"/>
      <c r="E63" s="282" t="str">
        <f>'Scratch - List'!M12</f>
        <v/>
      </c>
      <c r="F63" s="282"/>
      <c r="G63" s="282"/>
      <c r="H63" s="282"/>
      <c r="I63" s="58"/>
      <c r="J63" s="59"/>
      <c r="K63" s="64"/>
      <c r="L63" s="65" t="str">
        <f>'Scratch - List'!R12</f>
        <v/>
      </c>
      <c r="M63" s="58"/>
      <c r="N63" s="59"/>
      <c r="O63" s="64"/>
      <c r="P63" s="65" t="str">
        <f>'Scratch - List'!W12</f>
        <v/>
      </c>
    </row>
    <row r="64" spans="2:16" ht="86.25" customHeight="1" x14ac:dyDescent="0.25">
      <c r="B64" s="60" t="str">
        <f>'Scratch - List'!I13</f>
        <v/>
      </c>
      <c r="C64" s="61" t="str">
        <f>'Scratch - List'!J13</f>
        <v/>
      </c>
      <c r="D64" s="62" t="str">
        <f>'Scratch - List'!K13</f>
        <v/>
      </c>
      <c r="E64" s="280" t="str">
        <f>'Scratch - List'!L13</f>
        <v/>
      </c>
      <c r="F64" s="280"/>
      <c r="G64" s="280"/>
      <c r="H64" s="280"/>
      <c r="I64" s="60" t="str">
        <f>'Scratch - List'!Q13</f>
        <v/>
      </c>
      <c r="J64" s="61" t="str">
        <f>'Scratch - List'!O13</f>
        <v/>
      </c>
      <c r="K64" s="62" t="str">
        <f>'Scratch - List'!P13</f>
        <v/>
      </c>
      <c r="L64" s="62" t="str">
        <f>'Scratch - List'!N13</f>
        <v/>
      </c>
      <c r="M64" s="60" t="str">
        <f>'Scratch - List'!V13</f>
        <v/>
      </c>
      <c r="N64" s="61" t="str">
        <f>'Scratch - List'!T13</f>
        <v/>
      </c>
      <c r="O64" s="62" t="str">
        <f>'Scratch - List'!U13</f>
        <v/>
      </c>
      <c r="P64" s="62" t="str">
        <f>'Scratch - List'!S13</f>
        <v/>
      </c>
    </row>
    <row r="65" spans="2:16" ht="72" customHeight="1" x14ac:dyDescent="0.25">
      <c r="B65" s="60"/>
      <c r="C65" s="61"/>
      <c r="D65" s="62"/>
      <c r="E65" s="284" t="str">
        <f>'Scratch - List'!M13</f>
        <v/>
      </c>
      <c r="F65" s="284"/>
      <c r="G65" s="284"/>
      <c r="H65" s="284"/>
      <c r="I65" s="60"/>
      <c r="J65" s="61"/>
      <c r="K65" s="62"/>
      <c r="L65" s="63" t="str">
        <f>'Scratch - List'!R13</f>
        <v/>
      </c>
      <c r="M65" s="60"/>
      <c r="N65" s="61"/>
      <c r="O65" s="62"/>
      <c r="P65" s="63" t="str">
        <f>'Scratch - List'!W13</f>
        <v/>
      </c>
    </row>
    <row r="66" spans="2:16" ht="72" customHeight="1" x14ac:dyDescent="0.25">
      <c r="B66" s="58" t="str">
        <f>'Scratch - List'!I14</f>
        <v/>
      </c>
      <c r="C66" s="59" t="str">
        <f>'Scratch - List'!J14</f>
        <v/>
      </c>
      <c r="D66" s="44" t="str">
        <f>'Scratch - List'!K14</f>
        <v/>
      </c>
      <c r="E66" s="281" t="str">
        <f>'Scratch - List'!L14</f>
        <v/>
      </c>
      <c r="F66" s="281"/>
      <c r="G66" s="281"/>
      <c r="H66" s="281"/>
      <c r="I66" s="58" t="str">
        <f>'Scratch - List'!Q14</f>
        <v/>
      </c>
      <c r="J66" s="59" t="str">
        <f>'Scratch - List'!O14</f>
        <v/>
      </c>
      <c r="K66" s="64" t="str">
        <f>'Scratch - List'!P14</f>
        <v/>
      </c>
      <c r="L66" s="64" t="str">
        <f>'Scratch - List'!N14</f>
        <v/>
      </c>
      <c r="M66" s="58" t="str">
        <f>'Scratch - List'!V14</f>
        <v/>
      </c>
      <c r="N66" s="59" t="str">
        <f>'Scratch - List'!T14</f>
        <v/>
      </c>
      <c r="O66" s="44" t="str">
        <f>'Scratch - List'!U14</f>
        <v/>
      </c>
      <c r="P66" s="64" t="str">
        <f>'Scratch - List'!S14</f>
        <v/>
      </c>
    </row>
    <row r="67" spans="2:16" ht="72" customHeight="1" x14ac:dyDescent="0.25">
      <c r="B67" s="58"/>
      <c r="C67" s="59"/>
      <c r="D67" s="44"/>
      <c r="E67" s="282" t="str">
        <f>'Scratch - List'!M14</f>
        <v/>
      </c>
      <c r="F67" s="282"/>
      <c r="G67" s="282"/>
      <c r="H67" s="282"/>
      <c r="I67" s="58"/>
      <c r="J67" s="59"/>
      <c r="K67" s="64"/>
      <c r="L67" s="65" t="str">
        <f>'Scratch - List'!R14</f>
        <v/>
      </c>
      <c r="M67" s="58"/>
      <c r="N67" s="59"/>
      <c r="O67" s="44"/>
      <c r="P67" s="65" t="str">
        <f>'Scratch - List'!W14</f>
        <v/>
      </c>
    </row>
    <row r="68" spans="2:16" ht="72" customHeight="1" x14ac:dyDescent="0.25">
      <c r="B68" s="60" t="str">
        <f>'Scratch - List'!I15</f>
        <v/>
      </c>
      <c r="C68" s="61" t="str">
        <f>'Scratch - List'!J15</f>
        <v/>
      </c>
      <c r="D68" s="62" t="str">
        <f>'Scratch - List'!K15</f>
        <v/>
      </c>
      <c r="E68" s="280" t="str">
        <f>'Scratch - List'!L15</f>
        <v/>
      </c>
      <c r="F68" s="280"/>
      <c r="G68" s="280"/>
      <c r="H68" s="280"/>
      <c r="I68" s="60" t="str">
        <f>'Scratch - List'!Q15</f>
        <v/>
      </c>
      <c r="J68" s="61" t="str">
        <f>'Scratch - List'!O15</f>
        <v/>
      </c>
      <c r="K68" s="62" t="str">
        <f>'Scratch - List'!P15</f>
        <v/>
      </c>
      <c r="L68" s="62" t="str">
        <f>'Scratch - List'!N15</f>
        <v/>
      </c>
      <c r="M68" s="60" t="str">
        <f>'Scratch - List'!V15</f>
        <v/>
      </c>
      <c r="N68" s="61" t="str">
        <f>'Scratch - List'!T15</f>
        <v/>
      </c>
      <c r="O68" s="62" t="str">
        <f>'Scratch - List'!U15</f>
        <v/>
      </c>
      <c r="P68" s="62" t="str">
        <f>'Scratch - List'!S15</f>
        <v/>
      </c>
    </row>
    <row r="69" spans="2:16" ht="72" customHeight="1" x14ac:dyDescent="0.25">
      <c r="B69" s="60"/>
      <c r="C69" s="61"/>
      <c r="D69" s="62"/>
      <c r="E69" s="284" t="str">
        <f>'Scratch - List'!M15</f>
        <v/>
      </c>
      <c r="F69" s="284"/>
      <c r="G69" s="284"/>
      <c r="H69" s="284"/>
      <c r="I69" s="60"/>
      <c r="J69" s="61"/>
      <c r="K69" s="62"/>
      <c r="L69" s="63" t="str">
        <f>'Scratch - List'!R15</f>
        <v/>
      </c>
      <c r="M69" s="60"/>
      <c r="N69" s="61"/>
      <c r="O69" s="62"/>
      <c r="P69" s="63" t="str">
        <f>'Scratch - List'!W15</f>
        <v/>
      </c>
    </row>
    <row r="70" spans="2:16" x14ac:dyDescent="0.25">
      <c r="D70" s="285"/>
      <c r="E70" s="285"/>
      <c r="F70" s="285"/>
      <c r="G70" s="285"/>
      <c r="H70" s="285"/>
    </row>
    <row r="71" spans="2:16" x14ac:dyDescent="0.25">
      <c r="D71" s="285"/>
      <c r="E71" s="285"/>
      <c r="F71" s="285"/>
      <c r="G71" s="285"/>
      <c r="H71" s="285"/>
    </row>
    <row r="72" spans="2:16" x14ac:dyDescent="0.25">
      <c r="D72" s="285"/>
      <c r="E72" s="285"/>
      <c r="F72" s="285"/>
      <c r="G72" s="285"/>
      <c r="H72" s="285"/>
    </row>
    <row r="73" spans="2:16" x14ac:dyDescent="0.25">
      <c r="D73" s="285"/>
      <c r="E73" s="285"/>
      <c r="F73" s="285"/>
      <c r="G73" s="285"/>
      <c r="H73" s="285"/>
    </row>
    <row r="74" spans="2:16" x14ac:dyDescent="0.25">
      <c r="D74" s="285"/>
      <c r="E74" s="285"/>
      <c r="F74" s="285"/>
      <c r="G74" s="285"/>
      <c r="H74" s="285"/>
    </row>
    <row r="75" spans="2:16" x14ac:dyDescent="0.25">
      <c r="D75" s="285"/>
      <c r="E75" s="285"/>
      <c r="F75" s="285"/>
      <c r="G75" s="285"/>
      <c r="H75" s="285"/>
    </row>
    <row r="76" spans="2:16" x14ac:dyDescent="0.25">
      <c r="D76" s="285"/>
      <c r="E76" s="285"/>
      <c r="F76" s="285"/>
      <c r="G76" s="285"/>
      <c r="H76" s="285"/>
    </row>
  </sheetData>
  <sheetProtection algorithmName="SHA-512" hashValue="U+YzhLFvbE79ZxJ3Icb2++KjQy0X6gPU0L6YMdpnC8CDiOREOP5cj8QMVoQgdE/TozhTIKh2Kz8hudkVyv/sVg==" saltValue="lXH4Hf1sI9whYB69D/6gNA==" spinCount="100000" sheet="1" objects="1" scenarios="1" selectLockedCells="1"/>
  <mergeCells count="36">
    <mergeCell ref="E69:H69"/>
    <mergeCell ref="E53:H53"/>
    <mergeCell ref="E55:H55"/>
    <mergeCell ref="E57:H57"/>
    <mergeCell ref="E59:H59"/>
    <mergeCell ref="E61:H61"/>
    <mergeCell ref="E60:H60"/>
    <mergeCell ref="E58:H58"/>
    <mergeCell ref="E63:H63"/>
    <mergeCell ref="E65:H65"/>
    <mergeCell ref="E67:H67"/>
    <mergeCell ref="E64:H64"/>
    <mergeCell ref="E66:H66"/>
    <mergeCell ref="E68:H68"/>
    <mergeCell ref="E62:H62"/>
    <mergeCell ref="D76:H76"/>
    <mergeCell ref="D70:H70"/>
    <mergeCell ref="D71:H71"/>
    <mergeCell ref="D72:H72"/>
    <mergeCell ref="D73:H73"/>
    <mergeCell ref="D74:H74"/>
    <mergeCell ref="D75:H75"/>
    <mergeCell ref="B7:H7"/>
    <mergeCell ref="E52:H52"/>
    <mergeCell ref="E54:H54"/>
    <mergeCell ref="E56:H56"/>
    <mergeCell ref="E51:H51"/>
    <mergeCell ref="E42:H42"/>
    <mergeCell ref="E44:H44"/>
    <mergeCell ref="E46:H46"/>
    <mergeCell ref="E48:H48"/>
    <mergeCell ref="E43:H43"/>
    <mergeCell ref="E45:H45"/>
    <mergeCell ref="E47:H47"/>
    <mergeCell ref="E49:H49"/>
    <mergeCell ref="E50:H50"/>
  </mergeCells>
  <conditionalFormatting sqref="B7">
    <cfRule type="cellIs" dxfId="0" priority="1" operator="equal">
      <formula>"Some standards have not been evaluated. Please return and complete all standards before finalizing report."</formula>
    </cfRule>
  </conditionalFormatting>
  <pageMargins left="0.7" right="0.7" top="0.75" bottom="0.75" header="0.3" footer="0.3"/>
  <pageSetup paperSize="8" orientation="landscape"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dimension ref="A1:AA98"/>
  <sheetViews>
    <sheetView showGridLines="0" topLeftCell="A48" workbookViewId="0">
      <selection activeCell="A68" sqref="A68"/>
    </sheetView>
  </sheetViews>
  <sheetFormatPr defaultColWidth="9.140625" defaultRowHeight="16.5" x14ac:dyDescent="0.3"/>
  <cols>
    <col min="1" max="3" width="18.5703125" style="1" customWidth="1"/>
    <col min="4" max="4" width="2" style="1" customWidth="1"/>
    <col min="5" max="5" width="48.42578125" style="1" customWidth="1"/>
    <col min="6" max="6" width="158.140625" style="1" customWidth="1"/>
    <col min="7" max="7" width="11.7109375" style="1" customWidth="1"/>
    <col min="8" max="8" width="18.140625" style="1" customWidth="1"/>
    <col min="9" max="9" width="6.7109375" style="10" customWidth="1"/>
    <col min="10" max="13" width="5.5703125" style="1" customWidth="1"/>
    <col min="14" max="14" width="5.5703125" style="10" customWidth="1"/>
    <col min="15" max="18" width="5.5703125" style="1" customWidth="1"/>
    <col min="19" max="19" width="9.28515625" style="10" customWidth="1"/>
    <col min="20" max="24" width="5.5703125" style="1" customWidth="1"/>
    <col min="25" max="16384" width="9.140625" style="1"/>
  </cols>
  <sheetData>
    <row r="1" spans="1:27" s="32" customFormat="1" ht="17.25" thickBot="1" x14ac:dyDescent="0.35">
      <c r="A1" s="32" t="s">
        <v>17</v>
      </c>
      <c r="B1" s="32" t="s">
        <v>18</v>
      </c>
      <c r="C1" s="32" t="s">
        <v>19</v>
      </c>
      <c r="D1" s="32" t="s">
        <v>20</v>
      </c>
      <c r="E1" s="32" t="s">
        <v>27</v>
      </c>
      <c r="F1" s="32" t="s">
        <v>0</v>
      </c>
      <c r="G1" s="32" t="s">
        <v>21</v>
      </c>
      <c r="H1" s="32" t="s">
        <v>30</v>
      </c>
      <c r="I1" s="212" t="s">
        <v>197</v>
      </c>
      <c r="J1" s="33"/>
      <c r="L1" s="33"/>
      <c r="M1" s="33"/>
      <c r="N1" s="212" t="s">
        <v>197</v>
      </c>
      <c r="P1" s="33"/>
      <c r="Q1" s="33"/>
      <c r="R1" s="33"/>
      <c r="S1" s="212" t="s">
        <v>197</v>
      </c>
    </row>
    <row r="2" spans="1:27" x14ac:dyDescent="0.3">
      <c r="A2" s="1" t="str">
        <f>'Access &amp; Input'!F7</f>
        <v>Please select answer</v>
      </c>
      <c r="B2" s="1" t="str">
        <f>'Access &amp; Input'!G7</f>
        <v>Please select answer</v>
      </c>
      <c r="C2" s="1" t="str">
        <f>'Access &amp; Input'!H7</f>
        <v>Please select answer</v>
      </c>
      <c r="D2" s="1">
        <f>'Access &amp; Input'!B7</f>
        <v>1</v>
      </c>
      <c r="E2" s="1" t="str">
        <f>'Access &amp; Input'!C7</f>
        <v>Projects are low-barrier</v>
      </c>
      <c r="F2" s="1" t="str">
        <f>'Access &amp; Input'!D7</f>
        <v>Admission to projects is not contingent on pre-requisites such as abstinence of substances, minimum income requirements, health or mental health history, medication adherence, age, criminal justice history, financial history, completion of treatment, participation in services, “housing readiness,” history or occurrence of victimization, survivor of sexual assault or an affiliated person of such a survivor or other unnecessary conditions unless required by law or funding source.</v>
      </c>
      <c r="G2" s="1" t="s">
        <v>16</v>
      </c>
      <c r="H2" s="1" t="str">
        <f>F3</f>
        <v>Optional notes here</v>
      </c>
      <c r="I2" s="10" t="str">
        <f t="array" ref="I2">IF(ISERROR(INDEX($A$1:$G$79,SMALL(IF($A$1:$A$79=$I$1,ROW($A$1:$A$79)),ROW(1:1)),7)),"",INDEX($A$1:$G$79,SMALL(IF($A$1:$A$79=$I$1,ROW($A$1:$A$79)),ROW(1:1)),7))</f>
        <v/>
      </c>
      <c r="J2" s="1" t="str">
        <f t="array" ref="J2">IF(ISERROR(INDEX($A$1:$G$79,SMALL(IF($A$1:$A$79=$I$1,ROW($A$1:$A$79)),ROW(1:1)),4)),"",INDEX($A$1:$G$79,SMALL(IF($A$1:$A$79=$I$1,ROW($A$1:$A$79)),ROW(1:1)),4))</f>
        <v/>
      </c>
      <c r="K2" s="1" t="str">
        <f t="array" ref="K2">IF(ISERROR(INDEX($A$1:$G$79,SMALL(IF($A$1:$A$79=$I$1,ROW($A$1:$A$79)),ROW(1:1)),5)),"",INDEX($A$1:$G$79,SMALL(IF($A$1:$A$79=$I$1,ROW($A$1:$A$79)),ROW(1:1)),5))</f>
        <v/>
      </c>
      <c r="L2" s="1" t="str">
        <f t="array" ref="L2">IF(ISERROR(INDEX($A$1:$G$79,SMALL(IF($A$1:$A$79=$I$1,ROW($A$1:$A$79)),ROW(1:1)),6)),"",INDEX($A$1:$G$79,SMALL(IF($A$1:$A$79=$I$1,ROW($A$1:$A$79)),ROW(1:1)),6))</f>
        <v/>
      </c>
      <c r="M2" s="1" t="str">
        <f t="array" ref="M2">IF(ISERROR(INDEX($A$1:$H$79,SMALL(IF($A$1:$A$79=$I$1,ROW($A$1:$A$79)),ROW(1:1)),8)),"",INDEX($A$1:$H$79,SMALL(IF($A$1:$A$79=$I$1,ROW($A$1:$A$79)),ROW(1:1)),8))</f>
        <v/>
      </c>
      <c r="N2" s="10" t="str">
        <f t="array" ref="N2">IF(ISERROR(INDEX($A$1:$G$79,SMALL(IF($B$1:$B$79=$N$1,ROW($B$1:$B$79)),ROW(1:1)),6)),"",INDEX($A$1:$G$79,SMALL(IF($B$1:$B$79=$N$1,ROW($B$1:$B$79)),ROW(1:1)),6))</f>
        <v/>
      </c>
      <c r="O2" s="1" t="str">
        <f t="array" ref="O2">IF(ISERROR(INDEX($A$1:$G$79,SMALL(IF($B$1:$B$79=$N$1,ROW($B$1:$B$79)),ROW(1:1)),4)),"",INDEX($A$1:$G$79,SMALL(IF($B$1:$B$79=$N$1,ROW($B$1:$B$79)),ROW(1:1)),4))</f>
        <v/>
      </c>
      <c r="P2" s="1" t="str">
        <f t="array" ref="P2">IF(ISERROR(INDEX($A$1:$G$79,SMALL(IF($B$1:$B$79=$N$1,ROW($B$1:$B$79)),ROW(1:1)),5)),"",INDEX($A$1:$G$79,SMALL(IF($B$1:$B$79=$N$1,ROW($B$1:$B$79)),ROW(1:1)),5))</f>
        <v/>
      </c>
      <c r="Q2" s="1" t="str">
        <f t="array" ref="Q2">IF(ISERROR(INDEX($A$1:$G$79,SMALL(IF($B$1:$B$79=$N$1,ROW($B$1:$B$79)),ROW(1:1)),7)),"",INDEX($A$1:$G$79,SMALL(IF($B$1:$B$79=$N$1,ROW($B$1:$B$79)),ROW(1:1)),7))</f>
        <v/>
      </c>
      <c r="R2" s="1" t="str">
        <f t="array" ref="R2">IF(ISERROR(INDEX($A$1:$H$79,SMALL(IF($B$1:$B$79=$N$1,ROW($B$1:$B$79)),ROW(1:1)),8)),"",INDEX($A$1:$H$79,SMALL(IF($B$1:$B$79=$N$1,ROW($B$1:$B$79)),ROW(1:1)),8))</f>
        <v/>
      </c>
      <c r="S2" s="10" t="str">
        <f t="array" ref="S2">IF(ISERROR(INDEX($A$1:$G$79,SMALL(IF($C$1:$C$79=$S$1,ROW($C$1:$C$79)),ROW(1:1)),6)),"",INDEX($A$1:$G$79,SMALL(IF($C$1:$C$79=$S$1,ROW($C$1:$C$79)),ROW(1:1)),6))</f>
        <v/>
      </c>
      <c r="T2" s="1" t="str">
        <f t="array" ref="T2">IF(ISERROR(INDEX($A$1:$G$79,SMALL(IF($C$1:$C$79=$S$1,ROW($C$1:$C$79)),ROW(1:1)),4)),"",INDEX($A$1:$G$79,SMALL(IF($C$1:$C$79=$S$1,ROW($C$1:$C$79)),ROW(1:1)),4))</f>
        <v/>
      </c>
      <c r="U2" s="1" t="str">
        <f t="array" ref="U2">IF(ISERROR(INDEX($A$1:$G$79,SMALL(IF($C$1:$C$79=$S$1,ROW($C$1:$C$79)),ROW(1:1)),5)),"",INDEX($A$1:$G$79,SMALL(IF($C$1:$C$79=$S$1,ROW($C$1:$C$79)),ROW(1:1)),5))</f>
        <v/>
      </c>
      <c r="V2" s="1" t="str">
        <f t="array" ref="V2">IF(ISERROR(INDEX($A$1:$G$79,SMALL(IF($C$1:$C$79=$S$1,ROW($C$1:$C$79)),ROW(1:1)),7)),"",INDEX($A$1:$G$79,SMALL(IF($C$1:$C$79=$S$1,ROW($C$1:$C$79)),ROW(1:1)),7))</f>
        <v/>
      </c>
      <c r="W2" s="1" t="str">
        <f t="array" ref="W2">IF(ISERROR(INDEX($A$1:$H$79,SMALL(IF($C$1:$C$79=$S$1,ROW($C$1:$C$79)),ROW(1:1)),8)),"",INDEX($A$1:$H$79,SMALL(IF($C$1:$C$79=$S$1,ROW($C$1:$C$79)),ROW(1:1)),8))</f>
        <v/>
      </c>
      <c r="X2" s="1" t="s">
        <v>26</v>
      </c>
      <c r="Y2" s="34" t="s">
        <v>22</v>
      </c>
      <c r="Z2" s="35"/>
      <c r="AA2" s="36"/>
    </row>
    <row r="3" spans="1:27" x14ac:dyDescent="0.3">
      <c r="A3" s="1">
        <f>'Access &amp; Input'!F8</f>
        <v>0</v>
      </c>
      <c r="B3" s="1">
        <f>'Access &amp; Input'!G8</f>
        <v>0</v>
      </c>
      <c r="C3" s="1">
        <f>'Access &amp; Input'!H8</f>
        <v>0</v>
      </c>
      <c r="D3" s="1">
        <f>'Access &amp; Input'!B8</f>
        <v>0</v>
      </c>
      <c r="E3" s="1">
        <f>'Access &amp; Input'!C8</f>
        <v>0</v>
      </c>
      <c r="F3" s="1" t="str">
        <f>'Access &amp; Input'!D8</f>
        <v>Optional notes here</v>
      </c>
      <c r="G3" s="1" t="s">
        <v>16</v>
      </c>
      <c r="H3" s="1">
        <v>0</v>
      </c>
      <c r="I3" s="10" t="str">
        <f t="array" ref="I3">IF(ISERROR(INDEX($A$1:$G$79,SMALL(IF($A$1:$A$79=$I$1,ROW($A$1:$A$79)),ROW(2:2)),7)),"",INDEX($A$1:$G$79,SMALL(IF($A$1:$A$79=$I$1,ROW($A$1:$A$79)),ROW(2:2)),7))</f>
        <v/>
      </c>
      <c r="J3" s="1" t="str">
        <f t="array" ref="J3">IF(ISERROR(INDEX($A$1:$G$79,SMALL(IF($A$1:$A$79=$I$1,ROW($A$1:$A$79)),ROW(2:2)),4)),"",INDEX($A$1:$G$79,SMALL(IF($A$1:$A$79=$I$1,ROW($A$1:$A$79)),ROW(2:2)),4))</f>
        <v/>
      </c>
      <c r="K3" s="1" t="str">
        <f t="array" ref="K3">IF(ISERROR(INDEX($A$1:$G$79,SMALL(IF($A$1:$A$79=$I$1,ROW($A$1:$A$79)),ROW(2:2)),5)),"",INDEX($A$1:$G$79,SMALL(IF($A$1:$A$79=$I$1,ROW($A$1:$A$79)),ROW(2:2)),5))</f>
        <v/>
      </c>
      <c r="L3" s="1" t="str">
        <f t="array" ref="L3">IF(ISERROR(INDEX($A$1:$G$79,SMALL(IF($A$1:$A$79=$I$1,ROW($A$1:$A$79)),ROW(2:2)),6)),"",INDEX($A$1:$G$79,SMALL(IF($A$1:$A$79=$I$1,ROW($A$1:$A$79)),ROW(2:2)),6))</f>
        <v/>
      </c>
      <c r="M3" s="1" t="str">
        <f t="array" ref="M3">IF(ISERROR(INDEX($A$1:$H$79,SMALL(IF($A$1:$A$79=$I$1,ROW($A$1:$A$79)),ROW(2:2)),8)),"",INDEX($A$1:$H$79,SMALL(IF($A$1:$A$79=$I$1,ROW($A$1:$A$79)),ROW(2:2)),8))</f>
        <v/>
      </c>
      <c r="N3" s="10" t="str">
        <f t="array" ref="N3">IF(ISERROR(INDEX($A$1:$G$79,SMALL(IF($B$1:$B$79=$N$1,ROW($B$1:$B$79)),ROW(2:2)),6)),"",INDEX($A$1:$G$79,SMALL(IF($B$1:$B$79=$N$1,ROW($B$1:$B$79)),ROW(2:2)),6))</f>
        <v/>
      </c>
      <c r="O3" s="1" t="str">
        <f t="array" ref="O3">IF(ISERROR(INDEX($A$1:$G$79,SMALL(IF($B$1:$B$79=$N$1,ROW($B$1:$B$79)),ROW(2:2)),4)),"",INDEX($A$1:$G$79,SMALL(IF($B$1:$B$79=$N$1,ROW($B$1:$B$79)),ROW(2:2)),4))</f>
        <v/>
      </c>
      <c r="P3" s="1" t="str">
        <f t="array" ref="P3">IF(ISERROR(INDEX($A$1:$G$79,SMALL(IF($B$1:$B$79=$N$1,ROW($B$1:$B$79)),ROW(2:2)),5)),"",INDEX($A$1:$G$79,SMALL(IF($B$1:$B$79=$N$1,ROW($B$1:$B$79)),ROW(2:2)),5))</f>
        <v/>
      </c>
      <c r="Q3" s="1" t="str">
        <f t="array" ref="Q3">IF(ISERROR(INDEX($A$1:$G$79,SMALL(IF($B$1:$B$79=$N$1,ROW($B$1:$B$79)),ROW(2:2)),7)),"",INDEX($A$1:$G$79,SMALL(IF($B$1:$B$79=$N$1,ROW($B$1:$B$79)),ROW(2:2)),7))</f>
        <v/>
      </c>
      <c r="R3" s="1" t="str">
        <f t="array" ref="R3">IF(ISERROR(INDEX($A$1:$H$79,SMALL(IF($B$1:$B$79=$N$1,ROW($B$1:$B$79)),ROW(2:2)),8)),"",INDEX($A$1:$H$79,SMALL(IF($B$1:$B$79=$N$1,ROW($B$1:$B$79)),ROW(2:2)),8))</f>
        <v/>
      </c>
      <c r="S3" s="10" t="str">
        <f t="array" ref="S3">IF(ISERROR(INDEX($A$1:$G$79,SMALL(IF($C$1:$C$79=$S$1,ROW($C$1:$C$79)),ROW(2:2)),6)),"",INDEX($A$1:$G$79,SMALL(IF($C$1:$C$79=$S$1,ROW($C$1:$C$79)),ROW(2:2)),6))</f>
        <v/>
      </c>
      <c r="T3" s="1" t="str">
        <f t="array" ref="T3">IF(ISERROR(INDEX($A$1:$G$79,SMALL(IF($C$1:$C$79=$S$1,ROW($C$1:$C$79)),ROW(2:2)),4)),"",INDEX($A$1:$G$79,SMALL(IF($C$1:$C$79=$S$1,ROW($C$1:$C$79)),ROW(2:2)),4))</f>
        <v/>
      </c>
      <c r="U3" s="1" t="str">
        <f t="array" ref="U3">IF(ISERROR(INDEX($A$1:$G$79,SMALL(IF($C$1:$C$79=$S$1,ROW($C$1:$C$79)),ROW(2:2)),5)),"",INDEX($A$1:$G$79,SMALL(IF($C$1:$C$79=$S$1,ROW($C$1:$C$79)),ROW(2:2)),5))</f>
        <v/>
      </c>
      <c r="V3" s="1" t="str">
        <f t="array" ref="V3">IF(ISERROR(INDEX($A$1:$G$79,SMALL(IF($C$1:$C$79=$S$1,ROW($C$1:$C$79)),ROW(2:2)),7)),"",INDEX($A$1:$G$79,SMALL(IF($C$1:$C$79=$S$1,ROW($C$1:$C$79)),ROW(2:2)),7))</f>
        <v/>
      </c>
      <c r="W3" s="1" t="str">
        <f t="array" ref="W3">IF(ISERROR(INDEX($A$1:$H$79,SMALL(IF($C$1:$C$79=$S$1,ROW($C$1:$C$79)),ROW(2:2)),8)),"",INDEX($A$1:$H$79,SMALL(IF($C$1:$C$79=$S$1,ROW($C$1:$C$79)),ROW(2:2)),8))</f>
        <v/>
      </c>
      <c r="X3" s="1" t="s">
        <v>26</v>
      </c>
      <c r="Y3" s="37" t="s">
        <v>23</v>
      </c>
      <c r="AA3" s="38"/>
    </row>
    <row r="4" spans="1:27" x14ac:dyDescent="0.3">
      <c r="A4" s="1" t="str">
        <f>'Access &amp; Input'!F9</f>
        <v>Please select answer</v>
      </c>
      <c r="B4" s="1" t="str">
        <f>'Access &amp; Input'!G9</f>
        <v>Please select answer</v>
      </c>
      <c r="C4" s="1" t="str">
        <f>'Access &amp; Input'!H9</f>
        <v>Please select answer</v>
      </c>
      <c r="D4" s="1">
        <f>'Access &amp; Input'!B9</f>
        <v>2</v>
      </c>
      <c r="E4" s="1" t="str">
        <f>'Access &amp; Input'!C9</f>
        <v>Projects do not deny assistance for unnecessary reasons</v>
      </c>
      <c r="F4" s="1" t="str">
        <f>'Access &amp; Input'!D9</f>
        <v xml:space="preserve">Procedures and oversight demonstrate that staff do everything possible to avoid denying assistance or rejecting an individual or family for the reasons listed in Access Standard #1.  </v>
      </c>
      <c r="G4" s="1" t="s">
        <v>16</v>
      </c>
      <c r="H4" s="1" t="str">
        <f>F5</f>
        <v>Optional notes here</v>
      </c>
      <c r="I4" s="10" t="str">
        <f t="array" ref="I4">IF(ISERROR(INDEX($A$1:$G$79,SMALL(IF($A$1:$A$79=$I$1,ROW($A$1:$A$79)),ROW(3:3)),7)),"",INDEX($A$1:$G$79,SMALL(IF($A$1:$A$79=$I$1,ROW($A$1:$A$79)),ROW(3:3)),7))</f>
        <v/>
      </c>
      <c r="J4" s="1" t="str">
        <f t="array" ref="J4">IF(ISERROR(INDEX($A$1:$G$79,SMALL(IF($A$1:$A$79=$I$1,ROW($A$1:$A$79)),ROW(3:3)),4)),"",INDEX($A$1:$G$79,SMALL(IF($A$1:$A$79=$I$1,ROW($A$1:$A$79)),ROW(3:3)),4))</f>
        <v/>
      </c>
      <c r="K4" s="1" t="str">
        <f t="array" ref="K4">IF(ISERROR(INDEX($A$1:$G$79,SMALL(IF($A$1:$A$79=$I$1,ROW($A$1:$A$79)),ROW(3:3)),5)),"",INDEX($A$1:$G$79,SMALL(IF($A$1:$A$79=$I$1,ROW($A$1:$A$79)),ROW(3:3)),5))</f>
        <v/>
      </c>
      <c r="L4" s="1" t="str">
        <f t="array" ref="L4">IF(ISERROR(INDEX($A$1:$G$79,SMALL(IF($A$1:$A$79=$I$1,ROW($A$1:$A$79)),ROW(3:3)),6)),"",INDEX($A$1:$G$79,SMALL(IF($A$1:$A$79=$I$1,ROW($A$1:$A$79)),ROW(3:3)),6))</f>
        <v/>
      </c>
      <c r="M4" s="1" t="str">
        <f t="array" ref="M4">IF(ISERROR(INDEX($A$1:$H$79,SMALL(IF($A$1:$A$79=$I$1,ROW($A$1:$A$79)),ROW(3:3)),8)),"",INDEX($A$1:$H$79,SMALL(IF($A$1:$A$79=$I$1,ROW($A$1:$A$79)),ROW(3:3)),8))</f>
        <v/>
      </c>
      <c r="N4" s="10" t="str">
        <f t="array" ref="N4">IF(ISERROR(INDEX($A$1:$G$79,SMALL(IF($B$1:$B$79=$N$1,ROW($B$1:$B$79)),ROW(3:3)),6)),"",INDEX($A$1:$G$79,SMALL(IF($B$1:$B$79=$N$1,ROW($B$1:$B$79)),ROW(3:3)),6))</f>
        <v/>
      </c>
      <c r="O4" s="1" t="str">
        <f t="array" ref="O4">IF(ISERROR(INDEX($A$1:$G$79,SMALL(IF($B$1:$B$79=$N$1,ROW($B$1:$B$79)),ROW(3:3)),4)),"",INDEX($A$1:$G$79,SMALL(IF($B$1:$B$79=$N$1,ROW($B$1:$B$79)),ROW(3:3)),4))</f>
        <v/>
      </c>
      <c r="P4" s="1" t="str">
        <f t="array" ref="P4">IF(ISERROR(INDEX($A$1:$G$79,SMALL(IF($B$1:$B$79=$N$1,ROW($B$1:$B$79)),ROW(3:3)),5)),"",INDEX($A$1:$G$79,SMALL(IF($B$1:$B$79=$N$1,ROW($B$1:$B$79)),ROW(3:3)),5))</f>
        <v/>
      </c>
      <c r="Q4" s="1" t="str">
        <f t="array" ref="Q4">IF(ISERROR(INDEX($A$1:$G$79,SMALL(IF($B$1:$B$79=$N$1,ROW($B$1:$B$79)),ROW(3:3)),7)),"",INDEX($A$1:$G$79,SMALL(IF($B$1:$B$79=$N$1,ROW($B$1:$B$79)),ROW(3:3)),7))</f>
        <v/>
      </c>
      <c r="R4" s="1" t="str">
        <f t="array" ref="R4">IF(ISERROR(INDEX($A$1:$H$79,SMALL(IF($B$1:$B$79=$N$1,ROW($B$1:$B$79)),ROW(3:3)),8)),"",INDEX($A$1:$H$79,SMALL(IF($B$1:$B$79=$N$1,ROW($B$1:$B$79)),ROW(3:3)),8))</f>
        <v/>
      </c>
      <c r="S4" s="10" t="str">
        <f t="array" ref="S4">IF(ISERROR(INDEX($A$1:$G$79,SMALL(IF($C$1:$C$79=$S$1,ROW($C$1:$C$79)),ROW(3:3)),6)),"",INDEX($A$1:$G$79,SMALL(IF($C$1:$C$79=$S$1,ROW($C$1:$C$79)),ROW(3:3)),6))</f>
        <v/>
      </c>
      <c r="T4" s="1" t="str">
        <f t="array" ref="T4">IF(ISERROR(INDEX($A$1:$G$79,SMALL(IF($C$1:$C$79=$S$1,ROW($C$1:$C$79)),ROW(3:3)),4)),"",INDEX($A$1:$G$79,SMALL(IF($C$1:$C$79=$S$1,ROW($C$1:$C$79)),ROW(3:3)),4))</f>
        <v/>
      </c>
      <c r="U4" s="1" t="str">
        <f t="array" ref="U4">IF(ISERROR(INDEX($A$1:$G$79,SMALL(IF($C$1:$C$79=$S$1,ROW($C$1:$C$79)),ROW(3:3)),5)),"",INDEX($A$1:$G$79,SMALL(IF($C$1:$C$79=$S$1,ROW($C$1:$C$79)),ROW(3:3)),5))</f>
        <v/>
      </c>
      <c r="V4" s="1" t="str">
        <f t="array" ref="V4">IF(ISERROR(INDEX($A$1:$G$79,SMALL(IF($C$1:$C$79=$S$1,ROW($C$1:$C$79)),ROW(3:3)),7)),"",INDEX($A$1:$G$79,SMALL(IF($C$1:$C$79=$S$1,ROW($C$1:$C$79)),ROW(3:3)),7))</f>
        <v/>
      </c>
      <c r="W4" s="1" t="str">
        <f t="array" ref="W4">IF(ISERROR(INDEX($A$1:$H$79,SMALL(IF($C$1:$C$79=$S$1,ROW($C$1:$C$79)),ROW(3:3)),8)),"",INDEX($A$1:$H$79,SMALL(IF($C$1:$C$79=$S$1,ROW($C$1:$C$79)),ROW(3:3)),8))</f>
        <v/>
      </c>
      <c r="X4" s="1" t="s">
        <v>26</v>
      </c>
      <c r="Y4" s="37" t="s">
        <v>24</v>
      </c>
      <c r="AA4" s="38"/>
    </row>
    <row r="5" spans="1:27" ht="17.25" thickBot="1" x14ac:dyDescent="0.35">
      <c r="A5" s="1">
        <f>'Access &amp; Input'!F10</f>
        <v>0</v>
      </c>
      <c r="B5" s="1">
        <f>'Access &amp; Input'!G10</f>
        <v>0</v>
      </c>
      <c r="C5" s="1">
        <f>'Access &amp; Input'!H10</f>
        <v>0</v>
      </c>
      <c r="D5" s="1">
        <f>'Access &amp; Input'!B10</f>
        <v>0</v>
      </c>
      <c r="E5" s="1">
        <f>'Access &amp; Input'!C10</f>
        <v>0</v>
      </c>
      <c r="F5" s="1" t="str">
        <f>'Access &amp; Input'!D10</f>
        <v>Optional notes here</v>
      </c>
      <c r="G5" s="1" t="s">
        <v>16</v>
      </c>
      <c r="H5" s="1">
        <v>0</v>
      </c>
      <c r="I5" s="10" t="str">
        <f t="array" ref="I5">IF(ISERROR(INDEX($A$1:$G$79,SMALL(IF($A$1:$A$79=$I$1,ROW($A$1:$A$79)),ROW(4:4)),7)),"",INDEX($A$1:$G$79,SMALL(IF($A$1:$A$79=$I$1,ROW($A$1:$A$79)),ROW(4:4)),7))</f>
        <v/>
      </c>
      <c r="J5" s="1" t="str">
        <f t="array" ref="J5">IF(ISERROR(INDEX($A$1:$G$79,SMALL(IF($A$1:$A$79=$I$1,ROW($A$1:$A$79)),ROW(4:4)),4)),"",INDEX($A$1:$G$79,SMALL(IF($A$1:$A$79=$I$1,ROW($A$1:$A$79)),ROW(4:4)),4))</f>
        <v/>
      </c>
      <c r="K5" s="1" t="str">
        <f t="array" ref="K5">IF(ISERROR(INDEX($A$1:$G$79,SMALL(IF($A$1:$A$79=$I$1,ROW($A$1:$A$79)),ROW(4:4)),5)),"",INDEX($A$1:$G$79,SMALL(IF($A$1:$A$79=$I$1,ROW($A$1:$A$79)),ROW(4:4)),5))</f>
        <v/>
      </c>
      <c r="L5" s="1" t="str">
        <f t="array" ref="L5">IF(ISERROR(INDEX($A$1:$G$79,SMALL(IF($A$1:$A$79=$I$1,ROW($A$1:$A$79)),ROW(4:4)),6)),"",INDEX($A$1:$G$79,SMALL(IF($A$1:$A$79=$I$1,ROW($A$1:$A$79)),ROW(4:4)),6))</f>
        <v/>
      </c>
      <c r="M5" s="1" t="str">
        <f t="array" ref="M5">IF(ISERROR(INDEX($A$1:$H$79,SMALL(IF($A$1:$A$79=$I$1,ROW($A$1:$A$79)),ROW(4:4)),8)),"",INDEX($A$1:$H$79,SMALL(IF($A$1:$A$79=$I$1,ROW($A$1:$A$79)),ROW(4:4)),8))</f>
        <v/>
      </c>
      <c r="N5" s="10" t="str">
        <f t="array" ref="N5">IF(ISERROR(INDEX($A$1:$G$79,SMALL(IF($B$1:$B$79=$N$1,ROW($B$1:$B$79)),ROW(4:4)),6)),"",INDEX($A$1:$G$79,SMALL(IF($B$1:$B$79=$N$1,ROW($B$1:$B$79)),ROW(4:4)),6))</f>
        <v/>
      </c>
      <c r="O5" s="1" t="str">
        <f t="array" ref="O5">IF(ISERROR(INDEX($A$1:$G$79,SMALL(IF($B$1:$B$79=$N$1,ROW($B$1:$B$79)),ROW(4:4)),4)),"",INDEX($A$1:$G$79,SMALL(IF($B$1:$B$79=$N$1,ROW($B$1:$B$79)),ROW(4:4)),4))</f>
        <v/>
      </c>
      <c r="P5" s="1" t="str">
        <f t="array" ref="P5">IF(ISERROR(INDEX($A$1:$G$79,SMALL(IF($B$1:$B$79=$N$1,ROW($B$1:$B$79)),ROW(4:4)),5)),"",INDEX($A$1:$G$79,SMALL(IF($B$1:$B$79=$N$1,ROW($B$1:$B$79)),ROW(4:4)),5))</f>
        <v/>
      </c>
      <c r="Q5" s="1" t="str">
        <f t="array" ref="Q5">IF(ISERROR(INDEX($A$1:$G$79,SMALL(IF($B$1:$B$79=$N$1,ROW($B$1:$B$79)),ROW(4:4)),7)),"",INDEX($A$1:$G$79,SMALL(IF($B$1:$B$79=$N$1,ROW($B$1:$B$79)),ROW(4:4)),7))</f>
        <v/>
      </c>
      <c r="R5" s="1" t="str">
        <f t="array" ref="R5">IF(ISERROR(INDEX($A$1:$H$79,SMALL(IF($B$1:$B$79=$N$1,ROW($B$1:$B$79)),ROW(4:4)),8)),"",INDEX($A$1:$H$79,SMALL(IF($B$1:$B$79=$N$1,ROW($B$1:$B$79)),ROW(4:4)),8))</f>
        <v/>
      </c>
      <c r="S5" s="10" t="str">
        <f t="array" ref="S5">IF(ISERROR(INDEX($A$1:$G$79,SMALL(IF($C$1:$C$79=$S$1,ROW($C$1:$C$79)),ROW(4:4)),6)),"",INDEX($A$1:$G$79,SMALL(IF($C$1:$C$79=$S$1,ROW($C$1:$C$79)),ROW(4:4)),6))</f>
        <v/>
      </c>
      <c r="T5" s="1" t="str">
        <f t="array" ref="T5">IF(ISERROR(INDEX($A$1:$G$79,SMALL(IF($C$1:$C$79=$S$1,ROW($C$1:$C$79)),ROW(4:4)),4)),"",INDEX($A$1:$G$79,SMALL(IF($C$1:$C$79=$S$1,ROW($C$1:$C$79)),ROW(4:4)),4))</f>
        <v/>
      </c>
      <c r="U5" s="1" t="str">
        <f t="array" ref="U5">IF(ISERROR(INDEX($A$1:$G$79,SMALL(IF($C$1:$C$79=$S$1,ROW($C$1:$C$79)),ROW(4:4)),5)),"",INDEX($A$1:$G$79,SMALL(IF($C$1:$C$79=$S$1,ROW($C$1:$C$79)),ROW(4:4)),5))</f>
        <v/>
      </c>
      <c r="V5" s="1" t="str">
        <f t="array" ref="V5">IF(ISERROR(INDEX($A$1:$G$79,SMALL(IF($C$1:$C$79=$S$1,ROW($C$1:$C$79)),ROW(4:4)),7)),"",INDEX($A$1:$G$79,SMALL(IF($C$1:$C$79=$S$1,ROW($C$1:$C$79)),ROW(4:4)),7))</f>
        <v/>
      </c>
      <c r="W5" s="1" t="str">
        <f t="array" ref="W5">IF(ISERROR(INDEX($A$1:$H$79,SMALL(IF($C$1:$C$79=$S$1,ROW($C$1:$C$79)),ROW(4:4)),8)),"",INDEX($A$1:$H$79,SMALL(IF($C$1:$C$79=$S$1,ROW($C$1:$C$79)),ROW(4:4)),8))</f>
        <v/>
      </c>
      <c r="X5" s="1" t="s">
        <v>26</v>
      </c>
      <c r="Y5" s="39" t="s">
        <v>25</v>
      </c>
      <c r="Z5" s="40"/>
      <c r="AA5" s="41"/>
    </row>
    <row r="6" spans="1:27" x14ac:dyDescent="0.3">
      <c r="A6" s="1" t="str">
        <f>'Access &amp; Input'!F11</f>
        <v>Please select answer</v>
      </c>
      <c r="B6" s="1" t="str">
        <f>'Access &amp; Input'!G11</f>
        <v>Please select answer</v>
      </c>
      <c r="C6" s="1" t="str">
        <f>'Access &amp; Input'!H11</f>
        <v>Please select answer</v>
      </c>
      <c r="D6" s="1">
        <f>'Access &amp; Input'!B11</f>
        <v>3</v>
      </c>
      <c r="E6" s="1" t="str">
        <f>'Access &amp; Input'!C11</f>
        <v>Access regardless of sexual orientation, gender identity, or marital status</v>
      </c>
      <c r="F6" s="1" t="str">
        <f>'Access &amp; Input'!D11</f>
        <v xml:space="preserve">Equal access is provided in accordance with the 2012 and 2016 Equal Access Rules, meaning that any project funded by HUD must ensure equal access for persons regardless of one’s sexual orientation or marital status, and in accordance with one’s gender identity. Adult only households, regardless of marital status, should have equal access to projects (if these project types are not available within a CoC, the CoC should conduct an assessment to determine if these project types are needed and work with providers to accommodate the need). Please see Equal Access Rules here: https://www.hudexchange.info/resource/1991/equal-access-to-housing-final-rule/ </v>
      </c>
      <c r="G6" s="1" t="s">
        <v>16</v>
      </c>
      <c r="H6" s="1" t="str">
        <f>F7</f>
        <v>Optional notes here</v>
      </c>
      <c r="I6" s="10" t="str">
        <f t="array" ref="I6">IF(ISERROR(INDEX($A$1:$G$79,SMALL(IF($A$1:$A$79=$I$1,ROW($A$1:$A$79)),ROW(5:5)),7)),"",INDEX($A$1:$G$79,SMALL(IF($A$1:$A$79=$I$1,ROW($A$1:$A$79)),ROW(5:5)),7))</f>
        <v/>
      </c>
      <c r="J6" s="1" t="str">
        <f t="array" ref="J6">IF(ISERROR(INDEX($A$1:$G$79,SMALL(IF($A$1:$A$79=$I$1,ROW($A$1:$A$79)),ROW(5:5)),4)),"",INDEX($A$1:$G$79,SMALL(IF($A$1:$A$79=$I$1,ROW($A$1:$A$79)),ROW(5:5)),4))</f>
        <v/>
      </c>
      <c r="K6" s="1" t="str">
        <f t="array" ref="K6">IF(ISERROR(INDEX($A$1:$G$79,SMALL(IF($A$1:$A$79=$I$1,ROW($A$1:$A$79)),ROW(5:5)),5)),"",INDEX($A$1:$G$79,SMALL(IF($A$1:$A$79=$I$1,ROW($A$1:$A$79)),ROW(5:5)),5))</f>
        <v/>
      </c>
      <c r="L6" s="1" t="str">
        <f t="array" ref="L6">IF(ISERROR(INDEX($A$1:$G$79,SMALL(IF($A$1:$A$79=$I$1,ROW($A$1:$A$79)),ROW(5:5)),6)),"",INDEX($A$1:$G$79,SMALL(IF($A$1:$A$79=$I$1,ROW($A$1:$A$79)),ROW(5:5)),6))</f>
        <v/>
      </c>
      <c r="M6" s="1" t="str">
        <f t="array" ref="M6">IF(ISERROR(INDEX($A$1:$H$79,SMALL(IF($A$1:$A$79=$I$1,ROW($A$1:$A$79)),ROW(5:5)),8)),"",INDEX($A$1:$H$79,SMALL(IF($A$1:$A$79=$I$1,ROW($A$1:$A$79)),ROW(5:5)),8))</f>
        <v/>
      </c>
      <c r="N6" s="10" t="str">
        <f t="array" ref="N6">IF(ISERROR(INDEX($A$1:$G$79,SMALL(IF($B$1:$B$79=$N$1,ROW($B$1:$B$79)),ROW(5:5)),6)),"",INDEX($A$1:$G$79,SMALL(IF($B$1:$B$79=$N$1,ROW($B$1:$B$79)),ROW(5:5)),6))</f>
        <v/>
      </c>
      <c r="O6" s="1" t="str">
        <f t="array" ref="O6">IF(ISERROR(INDEX($A$1:$G$79,SMALL(IF($B$1:$B$79=$N$1,ROW($B$1:$B$79)),ROW(5:5)),4)),"",INDEX($A$1:$G$79,SMALL(IF($B$1:$B$79=$N$1,ROW($B$1:$B$79)),ROW(5:5)),4))</f>
        <v/>
      </c>
      <c r="P6" s="1" t="str">
        <f t="array" ref="P6">IF(ISERROR(INDEX($A$1:$G$79,SMALL(IF($B$1:$B$79=$N$1,ROW($B$1:$B$79)),ROW(5:5)),5)),"",INDEX($A$1:$G$79,SMALL(IF($B$1:$B$79=$N$1,ROW($B$1:$B$79)),ROW(5:5)),5))</f>
        <v/>
      </c>
      <c r="Q6" s="1" t="str">
        <f t="array" ref="Q6">IF(ISERROR(INDEX($A$1:$G$79,SMALL(IF($B$1:$B$79=$N$1,ROW($B$1:$B$79)),ROW(5:5)),7)),"",INDEX($A$1:$G$79,SMALL(IF($B$1:$B$79=$N$1,ROW($B$1:$B$79)),ROW(5:5)),7))</f>
        <v/>
      </c>
      <c r="R6" s="1" t="str">
        <f t="array" ref="R6">IF(ISERROR(INDEX($A$1:$H$79,SMALL(IF($B$1:$B$79=$N$1,ROW($B$1:$B$79)),ROW(5:5)),8)),"",INDEX($A$1:$H$79,SMALL(IF($B$1:$B$79=$N$1,ROW($B$1:$B$79)),ROW(5:5)),8))</f>
        <v/>
      </c>
      <c r="S6" s="10" t="str">
        <f t="array" ref="S6">IF(ISERROR(INDEX($A$1:$G$79,SMALL(IF($C$1:$C$79=$S$1,ROW($C$1:$C$79)),ROW(5:5)),6)),"",INDEX($A$1:$G$79,SMALL(IF($C$1:$C$79=$S$1,ROW($C$1:$C$79)),ROW(5:5)),6))</f>
        <v/>
      </c>
      <c r="T6" s="1" t="str">
        <f t="array" ref="T6">IF(ISERROR(INDEX($A$1:$G$79,SMALL(IF($C$1:$C$79=$S$1,ROW($C$1:$C$79)),ROW(5:5)),4)),"",INDEX($A$1:$G$79,SMALL(IF($C$1:$C$79=$S$1,ROW($C$1:$C$79)),ROW(5:5)),4))</f>
        <v/>
      </c>
      <c r="U6" s="1" t="str">
        <f t="array" ref="U6">IF(ISERROR(INDEX($A$1:$G$79,SMALL(IF($C$1:$C$79=$S$1,ROW($C$1:$C$79)),ROW(5:5)),5)),"",INDEX($A$1:$G$79,SMALL(IF($C$1:$C$79=$S$1,ROW($C$1:$C$79)),ROW(5:5)),5))</f>
        <v/>
      </c>
      <c r="V6" s="1" t="str">
        <f t="array" ref="V6">IF(ISERROR(INDEX($A$1:$G$79,SMALL(IF($C$1:$C$79=$S$1,ROW($C$1:$C$79)),ROW(5:5)),7)),"",INDEX($A$1:$G$79,SMALL(IF($C$1:$C$79=$S$1,ROW($C$1:$C$79)),ROW(5:5)),7))</f>
        <v/>
      </c>
      <c r="W6" s="1" t="str">
        <f t="array" ref="W6">IF(ISERROR(INDEX($A$1:$H$79,SMALL(IF($C$1:$C$79=$S$1,ROW($C$1:$C$79)),ROW(5:5)),8)),"",INDEX($A$1:$H$79,SMALL(IF($C$1:$C$79=$S$1,ROW($C$1:$C$79)),ROW(5:5)),8))</f>
        <v/>
      </c>
      <c r="X6" s="1" t="s">
        <v>26</v>
      </c>
    </row>
    <row r="7" spans="1:27" x14ac:dyDescent="0.3">
      <c r="A7" s="1">
        <f>'Access &amp; Input'!F12</f>
        <v>0</v>
      </c>
      <c r="B7" s="1">
        <f>'Access &amp; Input'!G12</f>
        <v>0</v>
      </c>
      <c r="C7" s="1">
        <f>'Access &amp; Input'!H12</f>
        <v>0</v>
      </c>
      <c r="D7" s="1">
        <f>'Access &amp; Input'!B12</f>
        <v>0</v>
      </c>
      <c r="E7" s="1">
        <f>'Access &amp; Input'!C12</f>
        <v>0</v>
      </c>
      <c r="F7" s="1" t="str">
        <f>'Access &amp; Input'!D12</f>
        <v>Optional notes here</v>
      </c>
      <c r="G7" s="1" t="s">
        <v>16</v>
      </c>
      <c r="H7" s="1">
        <v>0</v>
      </c>
      <c r="I7" s="10" t="str">
        <f t="array" ref="I7">IF(ISERROR(INDEX($A$1:$G$79,SMALL(IF($A$1:$A$79=$I$1,ROW($A$1:$A$79)),ROW(6:6)),7)),"",INDEX($A$1:$G$79,SMALL(IF($A$1:$A$79=$I$1,ROW($A$1:$A$79)),ROW(6:6)),7))</f>
        <v/>
      </c>
      <c r="J7" s="1" t="str">
        <f t="array" ref="J7">IF(ISERROR(INDEX($A$1:$G$79,SMALL(IF($A$1:$A$79=$I$1,ROW($A$1:$A$79)),ROW(6:6)),4)),"",INDEX($A$1:$G$79,SMALL(IF($A$1:$A$79=$I$1,ROW($A$1:$A$79)),ROW(6:6)),4))</f>
        <v/>
      </c>
      <c r="K7" s="1" t="str">
        <f t="array" ref="K7">IF(ISERROR(INDEX($A$1:$G$79,SMALL(IF($A$1:$A$79=$I$1,ROW($A$1:$A$79)),ROW(6:6)),5)),"",INDEX($A$1:$G$79,SMALL(IF($A$1:$A$79=$I$1,ROW($A$1:$A$79)),ROW(6:6)),5))</f>
        <v/>
      </c>
      <c r="L7" s="1" t="str">
        <f t="array" ref="L7">IF(ISERROR(INDEX($A$1:$G$79,SMALL(IF($A$1:$A$79=$I$1,ROW($A$1:$A$79)),ROW(6:6)),6)),"",INDEX($A$1:$G$79,SMALL(IF($A$1:$A$79=$I$1,ROW($A$1:$A$79)),ROW(6:6)),6))</f>
        <v/>
      </c>
      <c r="M7" s="1" t="str">
        <f t="array" ref="M7">IF(ISERROR(INDEX($A$1:$H$79,SMALL(IF($A$1:$A$79=$I$1,ROW($A$1:$A$79)),ROW(6:6)),8)),"",INDEX($A$1:$H$79,SMALL(IF($A$1:$A$79=$I$1,ROW($A$1:$A$79)),ROW(6:6)),8))</f>
        <v/>
      </c>
      <c r="N7" s="10" t="str">
        <f t="array" ref="N7">IF(ISERROR(INDEX($A$1:$G$79,SMALL(IF($B$1:$B$79=$N$1,ROW($B$1:$B$79)),ROW(6:6)),6)),"",INDEX($A$1:$G$79,SMALL(IF($B$1:$B$79=$N$1,ROW($B$1:$B$79)),ROW(6:6)),6))</f>
        <v/>
      </c>
      <c r="O7" s="1" t="str">
        <f t="array" ref="O7">IF(ISERROR(INDEX($A$1:$G$79,SMALL(IF($B$1:$B$79=$N$1,ROW($B$1:$B$79)),ROW(6:6)),4)),"",INDEX($A$1:$G$79,SMALL(IF($B$1:$B$79=$N$1,ROW($B$1:$B$79)),ROW(6:6)),4))</f>
        <v/>
      </c>
      <c r="P7" s="1" t="str">
        <f t="array" ref="P7">IF(ISERROR(INDEX($A$1:$G$79,SMALL(IF($B$1:$B$79=$N$1,ROW($B$1:$B$79)),ROW(6:6)),5)),"",INDEX($A$1:$G$79,SMALL(IF($B$1:$B$79=$N$1,ROW($B$1:$B$79)),ROW(6:6)),5))</f>
        <v/>
      </c>
      <c r="Q7" s="1" t="str">
        <f t="array" ref="Q7">IF(ISERROR(INDEX($A$1:$G$79,SMALL(IF($B$1:$B$79=$N$1,ROW($B$1:$B$79)),ROW(6:6)),7)),"",INDEX($A$1:$G$79,SMALL(IF($B$1:$B$79=$N$1,ROW($B$1:$B$79)),ROW(6:6)),7))</f>
        <v/>
      </c>
      <c r="R7" s="1" t="str">
        <f t="array" ref="R7">IF(ISERROR(INDEX($A$1:$H$79,SMALL(IF($B$1:$B$79=$N$1,ROW($B$1:$B$79)),ROW(6:6)),8)),"",INDEX($A$1:$H$79,SMALL(IF($B$1:$B$79=$N$1,ROW($B$1:$B$79)),ROW(6:6)),8))</f>
        <v/>
      </c>
      <c r="S7" s="10" t="str">
        <f t="array" ref="S7">IF(ISERROR(INDEX($A$1:$G$79,SMALL(IF($C$1:$C$79=$S$1,ROW($C$1:$C$79)),ROW(6:6)),6)),"",INDEX($A$1:$G$79,SMALL(IF($C$1:$C$79=$S$1,ROW($C$1:$C$79)),ROW(6:6)),6))</f>
        <v/>
      </c>
      <c r="T7" s="1" t="str">
        <f t="array" ref="T7">IF(ISERROR(INDEX($A$1:$G$79,SMALL(IF($C$1:$C$79=$S$1,ROW($C$1:$C$79)),ROW(6:6)),4)),"",INDEX($A$1:$G$79,SMALL(IF($C$1:$C$79=$S$1,ROW($C$1:$C$79)),ROW(6:6)),4))</f>
        <v/>
      </c>
      <c r="U7" s="1" t="str">
        <f t="array" ref="U7">IF(ISERROR(INDEX($A$1:$G$79,SMALL(IF($C$1:$C$79=$S$1,ROW($C$1:$C$79)),ROW(6:6)),5)),"",INDEX($A$1:$G$79,SMALL(IF($C$1:$C$79=$S$1,ROW($C$1:$C$79)),ROW(6:6)),5))</f>
        <v/>
      </c>
      <c r="V7" s="1" t="str">
        <f t="array" ref="V7">IF(ISERROR(INDEX($A$1:$G$79,SMALL(IF($C$1:$C$79=$S$1,ROW($C$1:$C$79)),ROW(6:6)),7)),"",INDEX($A$1:$G$79,SMALL(IF($C$1:$C$79=$S$1,ROW($C$1:$C$79)),ROW(6:6)),7))</f>
        <v/>
      </c>
      <c r="W7" s="1" t="str">
        <f t="array" ref="W7">IF(ISERROR(INDEX($A$1:$H$79,SMALL(IF($C$1:$C$79=$S$1,ROW($C$1:$C$79)),ROW(6:6)),8)),"",INDEX($A$1:$H$79,SMALL(IF($C$1:$C$79=$S$1,ROW($C$1:$C$79)),ROW(6:6)),8))</f>
        <v/>
      </c>
      <c r="X7" s="1" t="s">
        <v>26</v>
      </c>
    </row>
    <row r="8" spans="1:27" x14ac:dyDescent="0.3">
      <c r="A8" s="1" t="str">
        <f>'Access &amp; Input'!F13</f>
        <v>Please select answer</v>
      </c>
      <c r="B8" s="1" t="str">
        <f>'Access &amp; Input'!G13</f>
        <v>Please select answer</v>
      </c>
      <c r="C8" s="1" t="str">
        <f>'Access &amp; Input'!H13</f>
        <v>Please select answer</v>
      </c>
      <c r="D8" s="1">
        <f>'Access &amp; Input'!B13</f>
        <v>4</v>
      </c>
      <c r="E8" s="1" t="str">
        <f>'Access &amp; Input'!C13</f>
        <v>Admission process is expedited with speed and efficiency</v>
      </c>
      <c r="F8" s="1" t="str">
        <f>'Access &amp; Input'!D13</f>
        <v>Projects have expedited admission processes, to the greatest extent possible, including helping participants obtain documentation required by funding sources, as well as processes to admit participants regardless of the status of their eligibility documentation whenever applicable.</v>
      </c>
      <c r="G8" s="1" t="s">
        <v>16</v>
      </c>
      <c r="H8" s="1" t="str">
        <f>F9</f>
        <v>Optional notes here</v>
      </c>
      <c r="I8" s="10" t="str">
        <f t="array" ref="I8">IF(ISERROR(INDEX($A$1:$G$79,SMALL(IF($A$1:$A$79=$I$1,ROW($A$1:$A$79)),ROW(7:7)),7)),"",INDEX($A$1:$G$79,SMALL(IF($A$1:$A$79=$I$1,ROW($A$1:$A$79)),ROW(7:7)),7))</f>
        <v/>
      </c>
      <c r="J8" s="1" t="str">
        <f t="array" ref="J8">IF(ISERROR(INDEX($A$1:$G$79,SMALL(IF($A$1:$A$79=$I$1,ROW($A$1:$A$79)),ROW(7:7)),4)),"",INDEX($A$1:$G$79,SMALL(IF($A$1:$A$79=$I$1,ROW($A$1:$A$79)),ROW(7:7)),4))</f>
        <v/>
      </c>
      <c r="K8" s="1" t="str">
        <f t="array" ref="K8">IF(ISERROR(INDEX($A$1:$G$79,SMALL(IF($A$1:$A$79=$I$1,ROW($A$1:$A$79)),ROW(7:7)),5)),"",INDEX($A$1:$G$79,SMALL(IF($A$1:$A$79=$I$1,ROW($A$1:$A$79)),ROW(7:7)),5))</f>
        <v/>
      </c>
      <c r="L8" s="1" t="str">
        <f t="array" ref="L8">IF(ISERROR(INDEX($A$1:$G$79,SMALL(IF($A$1:$A$79=$I$1,ROW($A$1:$A$79)),ROW(7:7)),6)),"",INDEX($A$1:$G$79,SMALL(IF($A$1:$A$79=$I$1,ROW($A$1:$A$79)),ROW(7:7)),6))</f>
        <v/>
      </c>
      <c r="M8" s="1" t="str">
        <f t="array" ref="M8">IF(ISERROR(INDEX($A$1:$H$79,SMALL(IF($A$1:$A$79=$I$1,ROW($A$1:$A$79)),ROW(7:7)),8)),"",INDEX($A$1:$H$79,SMALL(IF($A$1:$A$79=$I$1,ROW($A$1:$A$79)),ROW(7:7)),8))</f>
        <v/>
      </c>
      <c r="N8" s="10" t="str">
        <f t="array" ref="N8">IF(ISERROR(INDEX($A$1:$G$79,SMALL(IF($B$1:$B$79=$N$1,ROW($B$1:$B$79)),ROW(7:7)),6)),"",INDEX($A$1:$G$79,SMALL(IF($B$1:$B$79=$N$1,ROW($B$1:$B$79)),ROW(7:7)),6))</f>
        <v/>
      </c>
      <c r="O8" s="1" t="str">
        <f t="array" ref="O8">IF(ISERROR(INDEX($A$1:$G$79,SMALL(IF($B$1:$B$79=$N$1,ROW($B$1:$B$79)),ROW(7:7)),4)),"",INDEX($A$1:$G$79,SMALL(IF($B$1:$B$79=$N$1,ROW($B$1:$B$79)),ROW(7:7)),4))</f>
        <v/>
      </c>
      <c r="P8" s="1" t="str">
        <f t="array" ref="P8">IF(ISERROR(INDEX($A$1:$G$79,SMALL(IF($B$1:$B$79=$N$1,ROW($B$1:$B$79)),ROW(7:7)),5)),"",INDEX($A$1:$G$79,SMALL(IF($B$1:$B$79=$N$1,ROW($B$1:$B$79)),ROW(7:7)),5))</f>
        <v/>
      </c>
      <c r="Q8" s="1" t="str">
        <f t="array" ref="Q8">IF(ISERROR(INDEX($A$1:$G$79,SMALL(IF($B$1:$B$79=$N$1,ROW($B$1:$B$79)),ROW(7:7)),7)),"",INDEX($A$1:$G$79,SMALL(IF($B$1:$B$79=$N$1,ROW($B$1:$B$79)),ROW(7:7)),7))</f>
        <v/>
      </c>
      <c r="R8" s="1" t="str">
        <f t="array" ref="R8">IF(ISERROR(INDEX($A$1:$H$79,SMALL(IF($B$1:$B$79=$N$1,ROW($B$1:$B$79)),ROW(7:7)),8)),"",INDEX($A$1:$H$79,SMALL(IF($B$1:$B$79=$N$1,ROW($B$1:$B$79)),ROW(7:7)),8))</f>
        <v/>
      </c>
      <c r="S8" s="10" t="str">
        <f t="array" ref="S8">IF(ISERROR(INDEX($A$1:$G$79,SMALL(IF($C$1:$C$79=$S$1,ROW($C$1:$C$79)),ROW(7:7)),6)),"",INDEX($A$1:$G$79,SMALL(IF($C$1:$C$79=$S$1,ROW($C$1:$C$79)),ROW(7:7)),6))</f>
        <v/>
      </c>
      <c r="T8" s="1" t="str">
        <f t="array" ref="T8">IF(ISERROR(INDEX($A$1:$G$79,SMALL(IF($C$1:$C$79=$S$1,ROW($C$1:$C$79)),ROW(7:7)),4)),"",INDEX($A$1:$G$79,SMALL(IF($C$1:$C$79=$S$1,ROW($C$1:$C$79)),ROW(7:7)),4))</f>
        <v/>
      </c>
      <c r="U8" s="1" t="str">
        <f t="array" ref="U8">IF(ISERROR(INDEX($A$1:$G$79,SMALL(IF($C$1:$C$79=$S$1,ROW($C$1:$C$79)),ROW(7:7)),5)),"",INDEX($A$1:$G$79,SMALL(IF($C$1:$C$79=$S$1,ROW($C$1:$C$79)),ROW(7:7)),5))</f>
        <v/>
      </c>
      <c r="V8" s="1" t="str">
        <f t="array" ref="V8">IF(ISERROR(INDEX($A$1:$G$79,SMALL(IF($C$1:$C$79=$S$1,ROW($C$1:$C$79)),ROW(7:7)),7)),"",INDEX($A$1:$G$79,SMALL(IF($C$1:$C$79=$S$1,ROW($C$1:$C$79)),ROW(7:7)),7))</f>
        <v/>
      </c>
      <c r="W8" s="1" t="str">
        <f t="array" ref="W8">IF(ISERROR(INDEX($A$1:$H$79,SMALL(IF($C$1:$C$79=$S$1,ROW($C$1:$C$79)),ROW(7:7)),8)),"",INDEX($A$1:$H$79,SMALL(IF($C$1:$C$79=$S$1,ROW($C$1:$C$79)),ROW(7:7)),8))</f>
        <v/>
      </c>
      <c r="X8" s="1" t="s">
        <v>26</v>
      </c>
    </row>
    <row r="9" spans="1:27" x14ac:dyDescent="0.3">
      <c r="A9" s="1">
        <f>'Access &amp; Input'!F14</f>
        <v>0</v>
      </c>
      <c r="B9" s="1">
        <f>'Access &amp; Input'!G14</f>
        <v>0</v>
      </c>
      <c r="C9" s="1">
        <f>'Access &amp; Input'!H14</f>
        <v>0</v>
      </c>
      <c r="D9" s="1">
        <f>'Access &amp; Input'!B14</f>
        <v>0</v>
      </c>
      <c r="E9" s="1">
        <f>'Access &amp; Input'!C14</f>
        <v>0</v>
      </c>
      <c r="F9" s="1" t="str">
        <f>'Access &amp; Input'!D14</f>
        <v>Optional notes here</v>
      </c>
      <c r="G9" s="1" t="s">
        <v>16</v>
      </c>
      <c r="H9" s="1">
        <v>0</v>
      </c>
      <c r="I9" s="10" t="str">
        <f t="array" ref="I9">IF(ISERROR(INDEX($A$1:$G$79,SMALL(IF($A$1:$A$79=$I$1,ROW($A$1:$A$79)),ROW(8:8)),7)),"",INDEX($A$1:$G$79,SMALL(IF($A$1:$A$79=$I$1,ROW($A$1:$A$79)),ROW(8:8)),7))</f>
        <v/>
      </c>
      <c r="J9" s="1" t="str">
        <f t="array" ref="J9">IF(ISERROR(INDEX($A$1:$G$79,SMALL(IF($A$1:$A$79=$I$1,ROW($A$1:$A$79)),ROW(8:8)),4)),"",INDEX($A$1:$G$79,SMALL(IF($A$1:$A$79=$I$1,ROW($A$1:$A$79)),ROW(8:8)),4))</f>
        <v/>
      </c>
      <c r="K9" s="1" t="str">
        <f t="array" ref="K9">IF(ISERROR(INDEX($A$1:$G$79,SMALL(IF($A$1:$A$79=$I$1,ROW($A$1:$A$79)),ROW(8:8)),5)),"",INDEX($A$1:$G$79,SMALL(IF($A$1:$A$79=$I$1,ROW($A$1:$A$79)),ROW(8:8)),5))</f>
        <v/>
      </c>
      <c r="L9" s="1" t="str">
        <f t="array" ref="L9">IF(ISERROR(INDEX($A$1:$G$79,SMALL(IF($A$1:$A$79=$I$1,ROW($A$1:$A$79)),ROW(8:8)),6)),"",INDEX($A$1:$G$79,SMALL(IF($A$1:$A$79=$I$1,ROW($A$1:$A$79)),ROW(8:8)),6))</f>
        <v/>
      </c>
      <c r="M9" s="1" t="str">
        <f t="array" ref="M9">IF(ISERROR(INDEX($A$1:$H$79,SMALL(IF($A$1:$A$79=$I$1,ROW($A$1:$A$79)),ROW(8:8)),8)),"",INDEX($A$1:$H$79,SMALL(IF($A$1:$A$79=$I$1,ROW($A$1:$A$79)),ROW(8:8)),8))</f>
        <v/>
      </c>
      <c r="N9" s="10" t="str">
        <f t="array" ref="N9">IF(ISERROR(INDEX($A$1:$G$79,SMALL(IF($B$1:$B$79=$N$1,ROW($B$1:$B$79)),ROW(8:8)),6)),"",INDEX($A$1:$G$79,SMALL(IF($B$1:$B$79=$N$1,ROW($B$1:$B$79)),ROW(8:8)),6))</f>
        <v/>
      </c>
      <c r="O9" s="1" t="str">
        <f t="array" ref="O9">IF(ISERROR(INDEX($A$1:$G$79,SMALL(IF($B$1:$B$79=$N$1,ROW($B$1:$B$79)),ROW(8:8)),4)),"",INDEX($A$1:$G$79,SMALL(IF($B$1:$B$79=$N$1,ROW($B$1:$B$79)),ROW(8:8)),4))</f>
        <v/>
      </c>
      <c r="P9" s="1" t="str">
        <f t="array" ref="P9">IF(ISERROR(INDEX($A$1:$G$79,SMALL(IF($B$1:$B$79=$N$1,ROW($B$1:$B$79)),ROW(8:8)),5)),"",INDEX($A$1:$G$79,SMALL(IF($B$1:$B$79=$N$1,ROW($B$1:$B$79)),ROW(8:8)),5))</f>
        <v/>
      </c>
      <c r="Q9" s="1" t="str">
        <f t="array" ref="Q9">IF(ISERROR(INDEX($A$1:$G$79,SMALL(IF($B$1:$B$79=$N$1,ROW($B$1:$B$79)),ROW(8:8)),7)),"",INDEX($A$1:$G$79,SMALL(IF($B$1:$B$79=$N$1,ROW($B$1:$B$79)),ROW(8:8)),7))</f>
        <v/>
      </c>
      <c r="R9" s="1" t="str">
        <f t="array" ref="R9">IF(ISERROR(INDEX($A$1:$H$79,SMALL(IF($B$1:$B$79=$N$1,ROW($B$1:$B$79)),ROW(8:8)),8)),"",INDEX($A$1:$H$79,SMALL(IF($B$1:$B$79=$N$1,ROW($B$1:$B$79)),ROW(8:8)),8))</f>
        <v/>
      </c>
      <c r="S9" s="10" t="str">
        <f t="array" ref="S9">IF(ISERROR(INDEX($A$1:$G$79,SMALL(IF($C$1:$C$79=$S$1,ROW($C$1:$C$79)),ROW(8:8)),6)),"",INDEX($A$1:$G$79,SMALL(IF($C$1:$C$79=$S$1,ROW($C$1:$C$79)),ROW(8:8)),6))</f>
        <v/>
      </c>
      <c r="T9" s="1" t="str">
        <f t="array" ref="T9">IF(ISERROR(INDEX($A$1:$G$79,SMALL(IF($C$1:$C$79=$S$1,ROW($C$1:$C$79)),ROW(8:8)),4)),"",INDEX($A$1:$G$79,SMALL(IF($C$1:$C$79=$S$1,ROW($C$1:$C$79)),ROW(8:8)),4))</f>
        <v/>
      </c>
      <c r="U9" s="1" t="str">
        <f t="array" ref="U9">IF(ISERROR(INDEX($A$1:$G$79,SMALL(IF($C$1:$C$79=$S$1,ROW($C$1:$C$79)),ROW(8:8)),5)),"",INDEX($A$1:$G$79,SMALL(IF($C$1:$C$79=$S$1,ROW($C$1:$C$79)),ROW(8:8)),5))</f>
        <v/>
      </c>
      <c r="V9" s="1" t="str">
        <f t="array" ref="V9">IF(ISERROR(INDEX($A$1:$G$79,SMALL(IF($C$1:$C$79=$S$1,ROW($C$1:$C$79)),ROW(8:8)),7)),"",INDEX($A$1:$G$79,SMALL(IF($C$1:$C$79=$S$1,ROW($C$1:$C$79)),ROW(8:8)),7))</f>
        <v/>
      </c>
      <c r="W9" s="1" t="str">
        <f t="array" ref="W9">IF(ISERROR(INDEX($A$1:$H$79,SMALL(IF($C$1:$C$79=$S$1,ROW($C$1:$C$79)),ROW(8:8)),8)),"",INDEX($A$1:$H$79,SMALL(IF($C$1:$C$79=$S$1,ROW($C$1:$C$79)),ROW(8:8)),8))</f>
        <v/>
      </c>
      <c r="X9" s="1" t="s">
        <v>26</v>
      </c>
    </row>
    <row r="10" spans="1:27" x14ac:dyDescent="0.3">
      <c r="A10" s="1" t="str">
        <f>'Access &amp; Input'!F15</f>
        <v>Please select answer</v>
      </c>
      <c r="B10" s="1" t="str">
        <f>'Access &amp; Input'!G15</f>
        <v>Please select answer</v>
      </c>
      <c r="C10" s="1" t="str">
        <f>'Access &amp; Input'!H15</f>
        <v>Please select answer</v>
      </c>
      <c r="D10" s="1">
        <f>'Access &amp; Input'!B15</f>
        <v>5</v>
      </c>
      <c r="E10" s="1" t="str">
        <f>'Access &amp; Input'!C15</f>
        <v xml:space="preserve"> Intake processes are person-centered and flexible</v>
      </c>
      <c r="F10" s="1" t="str">
        <f>'Access &amp; Input'!D15</f>
        <v xml:space="preserve">Intake and assessment procedures are focused on the individual’s or family’s strengths, needs, and preferences. Projects do not require specific appointment times, but have flexible intake schedules that ensure access to all households. Assessments are focused on identifying household strengths, resources, as well as identifying barriers to housing that can inform the basis of a housing plan as soon as a person is enrolled in the project. </v>
      </c>
      <c r="G10" s="1" t="s">
        <v>16</v>
      </c>
      <c r="H10" s="1" t="str">
        <f>F11</f>
        <v>Optional notes here</v>
      </c>
      <c r="I10" s="10" t="str">
        <f t="array" ref="I10">IF(ISERROR(INDEX($A$1:$G$79,SMALL(IF($A$1:$A$79=$I$1,ROW($A$1:$A$79)),ROW(9:9)),7)),"",INDEX($A$1:$G$79,SMALL(IF($A$1:$A$79=$I$1,ROW($A$1:$A$79)),ROW(9:9)),7))</f>
        <v/>
      </c>
      <c r="J10" s="1" t="str">
        <f t="array" ref="J10">IF(ISERROR(INDEX($A$1:$G$79,SMALL(IF($A$1:$A$79=$I$1,ROW($A$1:$A$79)),ROW(9:9)),4)),"",INDEX($A$1:$G$79,SMALL(IF($A$1:$A$79=$I$1,ROW($A$1:$A$79)),ROW(9:9)),4))</f>
        <v/>
      </c>
      <c r="K10" s="1" t="str">
        <f t="array" ref="K10">IF(ISERROR(INDEX($A$1:$G$79,SMALL(IF($A$1:$A$79=$I$1,ROW($A$1:$A$79)),ROW(9:9)),5)),"",INDEX($A$1:$G$79,SMALL(IF($A$1:$A$79=$I$1,ROW($A$1:$A$79)),ROW(9:9)),5))</f>
        <v/>
      </c>
      <c r="L10" s="1" t="str">
        <f t="array" ref="L10">IF(ISERROR(INDEX($A$1:$G$79,SMALL(IF($A$1:$A$79=$I$1,ROW($A$1:$A$79)),ROW(9:9)),6)),"",INDEX($A$1:$G$79,SMALL(IF($A$1:$A$79=$I$1,ROW($A$1:$A$79)),ROW(9:9)),6))</f>
        <v/>
      </c>
      <c r="M10" s="1" t="str">
        <f t="array" ref="M10">IF(ISERROR(INDEX($A$1:$H$79,SMALL(IF($A$1:$A$79=$I$1,ROW($A$1:$A$79)),ROW(9:9)),8)),"",INDEX($A$1:$H$79,SMALL(IF($A$1:$A$79=$I$1,ROW($A$1:$A$79)),ROW(9:9)),8))</f>
        <v/>
      </c>
      <c r="N10" s="10" t="str">
        <f t="array" ref="N10">IF(ISERROR(INDEX($A$1:$G$79,SMALL(IF($B$1:$B$79=$N$1,ROW($B$1:$B$79)),ROW(9:9)),6)),"",INDEX($A$1:$G$79,SMALL(IF($B$1:$B$79=$N$1,ROW($B$1:$B$79)),ROW(9:9)),6))</f>
        <v/>
      </c>
      <c r="O10" s="1" t="str">
        <f t="array" ref="O10">IF(ISERROR(INDEX($A$1:$G$79,SMALL(IF($B$1:$B$79=$N$1,ROW($B$1:$B$79)),ROW(9:9)),4)),"",INDEX($A$1:$G$79,SMALL(IF($B$1:$B$79=$N$1,ROW($B$1:$B$79)),ROW(9:9)),4))</f>
        <v/>
      </c>
      <c r="P10" s="1" t="str">
        <f t="array" ref="P10">IF(ISERROR(INDEX($A$1:$G$79,SMALL(IF($B$1:$B$79=$N$1,ROW($B$1:$B$79)),ROW(9:9)),5)),"",INDEX($A$1:$G$79,SMALL(IF($B$1:$B$79=$N$1,ROW($B$1:$B$79)),ROW(9:9)),5))</f>
        <v/>
      </c>
      <c r="Q10" s="1" t="str">
        <f t="array" ref="Q10">IF(ISERROR(INDEX($A$1:$G$79,SMALL(IF($B$1:$B$79=$N$1,ROW($B$1:$B$79)),ROW(9:9)),7)),"",INDEX($A$1:$G$79,SMALL(IF($B$1:$B$79=$N$1,ROW($B$1:$B$79)),ROW(9:9)),7))</f>
        <v/>
      </c>
      <c r="R10" s="1" t="str">
        <f t="array" ref="R10">IF(ISERROR(INDEX($A$1:$H$79,SMALL(IF($B$1:$B$79=$N$1,ROW($B$1:$B$79)),ROW(9:9)),8)),"",INDEX($A$1:$H$79,SMALL(IF($B$1:$B$79=$N$1,ROW($B$1:$B$79)),ROW(9:9)),8))</f>
        <v/>
      </c>
      <c r="S10" s="10" t="str">
        <f t="array" ref="S10">IF(ISERROR(INDEX($A$1:$G$79,SMALL(IF($C$1:$C$79=$S$1,ROW($C$1:$C$79)),ROW(9:9)),6)),"",INDEX($A$1:$G$79,SMALL(IF($C$1:$C$79=$S$1,ROW($C$1:$C$79)),ROW(9:9)),6))</f>
        <v/>
      </c>
      <c r="T10" s="1" t="str">
        <f t="array" ref="T10">IF(ISERROR(INDEX($A$1:$G$79,SMALL(IF($C$1:$C$79=$S$1,ROW($C$1:$C$79)),ROW(9:9)),4)),"",INDEX($A$1:$G$79,SMALL(IF($C$1:$C$79=$S$1,ROW($C$1:$C$79)),ROW(9:9)),4))</f>
        <v/>
      </c>
      <c r="U10" s="1" t="str">
        <f t="array" ref="U10">IF(ISERROR(INDEX($A$1:$G$79,SMALL(IF($C$1:$C$79=$S$1,ROW($C$1:$C$79)),ROW(9:9)),5)),"",INDEX($A$1:$G$79,SMALL(IF($C$1:$C$79=$S$1,ROW($C$1:$C$79)),ROW(9:9)),5))</f>
        <v/>
      </c>
      <c r="V10" s="1" t="str">
        <f t="array" ref="V10">IF(ISERROR(INDEX($A$1:$G$79,SMALL(IF($C$1:$C$79=$S$1,ROW($C$1:$C$79)),ROW(9:9)),7)),"",INDEX($A$1:$G$79,SMALL(IF($C$1:$C$79=$S$1,ROW($C$1:$C$79)),ROW(9:9)),7))</f>
        <v/>
      </c>
      <c r="W10" s="1" t="str">
        <f t="array" ref="W10">IF(ISERROR(INDEX($A$1:$H$79,SMALL(IF($C$1:$C$79=$S$1,ROW($C$1:$C$79)),ROW(9:9)),8)),"",INDEX($A$1:$H$79,SMALL(IF($C$1:$C$79=$S$1,ROW($C$1:$C$79)),ROW(9:9)),8))</f>
        <v/>
      </c>
      <c r="X10" s="1" t="s">
        <v>26</v>
      </c>
    </row>
    <row r="11" spans="1:27" x14ac:dyDescent="0.3">
      <c r="A11" s="1">
        <f>'Access &amp; Input'!F16</f>
        <v>0</v>
      </c>
      <c r="B11" s="1">
        <f>'Access &amp; Input'!G16</f>
        <v>0</v>
      </c>
      <c r="C11" s="1">
        <f>'Access &amp; Input'!H16</f>
        <v>0</v>
      </c>
      <c r="D11" s="1">
        <f>'Access &amp; Input'!B16</f>
        <v>0</v>
      </c>
      <c r="E11" s="1">
        <f>'Access &amp; Input'!C16</f>
        <v>0</v>
      </c>
      <c r="F11" s="1" t="str">
        <f>'Access &amp; Input'!D16</f>
        <v>Optional notes here</v>
      </c>
      <c r="G11" s="1" t="s">
        <v>16</v>
      </c>
      <c r="H11" s="1">
        <v>0</v>
      </c>
      <c r="I11" s="10" t="str">
        <f t="array" ref="I11">IF(ISERROR(INDEX($A$1:$G$79,SMALL(IF($A$1:$A$79=$I$1,ROW($A$1:$A$79)),ROW(10:10)),7)),"",INDEX($A$1:$G$79,SMALL(IF($A$1:$A$79=$I$1,ROW($A$1:$A$79)),ROW(10:10)),7))</f>
        <v/>
      </c>
      <c r="J11" s="1" t="str">
        <f t="array" ref="J11">IF(ISERROR(INDEX($A$1:$G$79,SMALL(IF($A$1:$A$79=$I$1,ROW($A$1:$A$79)),ROW(10:10)),4)),"",INDEX($A$1:$G$79,SMALL(IF($A$1:$A$79=$I$1,ROW($A$1:$A$79)),ROW(10:10)),4))</f>
        <v/>
      </c>
      <c r="K11" s="1" t="str">
        <f t="array" ref="K11">IF(ISERROR(INDEX($A$1:$G$79,SMALL(IF($A$1:$A$79=$I$1,ROW($A$1:$A$79)),ROW(10:10)),5)),"",INDEX($A$1:$G$79,SMALL(IF($A$1:$A$79=$I$1,ROW($A$1:$A$79)),ROW(10:10)),5))</f>
        <v/>
      </c>
      <c r="L11" s="1" t="str">
        <f t="array" ref="L11">IF(ISERROR(INDEX($A$1:$G$79,SMALL(IF($A$1:$A$79=$I$1,ROW($A$1:$A$79)),ROW(10:10)),6)),"",INDEX($A$1:$G$79,SMALL(IF($A$1:$A$79=$I$1,ROW($A$1:$A$79)),ROW(10:10)),6))</f>
        <v/>
      </c>
      <c r="M11" s="1" t="str">
        <f t="array" ref="M11">IF(ISERROR(INDEX($A$1:$H$79,SMALL(IF($A$1:$A$79=$I$1,ROW($A$1:$A$79)),ROW(10:10)),8)),"",INDEX($A$1:$H$79,SMALL(IF($A$1:$A$79=$I$1,ROW($A$1:$A$79)),ROW(10:10)),8))</f>
        <v/>
      </c>
      <c r="N11" s="10" t="str">
        <f t="array" ref="N11">IF(ISERROR(INDEX($A$1:$G$79,SMALL(IF($B$1:$B$79=$N$1,ROW($B$1:$B$79)),ROW(10:10)),6)),"",INDEX($A$1:$G$79,SMALL(IF($B$1:$B$79=$N$1,ROW($B$1:$B$79)),ROW(10:10)),6))</f>
        <v/>
      </c>
      <c r="O11" s="1" t="str">
        <f t="array" ref="O11">IF(ISERROR(INDEX($A$1:$G$79,SMALL(IF($B$1:$B$79=$N$1,ROW($B$1:$B$79)),ROW(10:10)),4)),"",INDEX($A$1:$G$79,SMALL(IF($B$1:$B$79=$N$1,ROW($B$1:$B$79)),ROW(10:10)),4))</f>
        <v/>
      </c>
      <c r="P11" s="1" t="str">
        <f t="array" ref="P11">IF(ISERROR(INDEX($A$1:$G$79,SMALL(IF($B$1:$B$79=$N$1,ROW($B$1:$B$79)),ROW(10:10)),5)),"",INDEX($A$1:$G$79,SMALL(IF($B$1:$B$79=$N$1,ROW($B$1:$B$79)),ROW(10:10)),5))</f>
        <v/>
      </c>
      <c r="Q11" s="1" t="str">
        <f t="array" ref="Q11">IF(ISERROR(INDEX($A$1:$G$79,SMALL(IF($B$1:$B$79=$N$1,ROW($B$1:$B$79)),ROW(10:10)),7)),"",INDEX($A$1:$G$79,SMALL(IF($B$1:$B$79=$N$1,ROW($B$1:$B$79)),ROW(10:10)),7))</f>
        <v/>
      </c>
      <c r="R11" s="1" t="str">
        <f t="array" ref="R11">IF(ISERROR(INDEX($A$1:$H$79,SMALL(IF($B$1:$B$79=$N$1,ROW($B$1:$B$79)),ROW(10:10)),8)),"",INDEX($A$1:$H$79,SMALL(IF($B$1:$B$79=$N$1,ROW($B$1:$B$79)),ROW(10:10)),8))</f>
        <v/>
      </c>
      <c r="S11" s="10" t="str">
        <f t="array" ref="S11">IF(ISERROR(INDEX($A$1:$G$79,SMALL(IF($C$1:$C$79=$S$1,ROW($C$1:$C$79)),ROW(10:10)),6)),"",INDEX($A$1:$G$79,SMALL(IF($C$1:$C$79=$S$1,ROW($C$1:$C$79)),ROW(10:10)),6))</f>
        <v/>
      </c>
      <c r="T11" s="1" t="str">
        <f t="array" ref="T11">IF(ISERROR(INDEX($A$1:$G$79,SMALL(IF($C$1:$C$79=$S$1,ROW($C$1:$C$79)),ROW(10:10)),4)),"",INDEX($A$1:$G$79,SMALL(IF($C$1:$C$79=$S$1,ROW($C$1:$C$79)),ROW(10:10)),4))</f>
        <v/>
      </c>
      <c r="U11" s="1" t="str">
        <f t="array" ref="U11">IF(ISERROR(INDEX($A$1:$G$79,SMALL(IF($C$1:$C$79=$S$1,ROW($C$1:$C$79)),ROW(10:10)),5)),"",INDEX($A$1:$G$79,SMALL(IF($C$1:$C$79=$S$1,ROW($C$1:$C$79)),ROW(10:10)),5))</f>
        <v/>
      </c>
      <c r="V11" s="1" t="str">
        <f t="array" ref="V11">IF(ISERROR(INDEX($A$1:$G$79,SMALL(IF($C$1:$C$79=$S$1,ROW($C$1:$C$79)),ROW(10:10)),7)),"",INDEX($A$1:$G$79,SMALL(IF($C$1:$C$79=$S$1,ROW($C$1:$C$79)),ROW(10:10)),7))</f>
        <v/>
      </c>
      <c r="W11" s="1" t="str">
        <f t="array" ref="W11">IF(ISERROR(INDEX($A$1:$H$79,SMALL(IF($C$1:$C$79=$S$1,ROW($C$1:$C$79)),ROW(10:10)),8)),"",INDEX($A$1:$H$79,SMALL(IF($C$1:$C$79=$S$1,ROW($C$1:$C$79)),ROW(10:10)),8))</f>
        <v/>
      </c>
      <c r="X11" s="1" t="s">
        <v>26</v>
      </c>
    </row>
    <row r="12" spans="1:27" x14ac:dyDescent="0.3">
      <c r="A12" s="1" t="str">
        <f>'Access &amp; Input'!F17</f>
        <v>Please select answer</v>
      </c>
      <c r="B12" s="1" t="str">
        <f>'Access &amp; Input'!G17</f>
        <v>Please select answer</v>
      </c>
      <c r="C12" s="1" t="str">
        <f>'Access &amp; Input'!H17</f>
        <v>Please select answer</v>
      </c>
      <c r="D12" s="1">
        <f>'Access &amp; Input'!B17</f>
        <v>6</v>
      </c>
      <c r="E12" s="1" t="str">
        <f>'Access &amp; Input'!C17</f>
        <v>The provider/project accepts and makes referrals directly through Coordinated Entry</v>
      </c>
      <c r="F12" s="1" t="str">
        <f>'Access &amp; Input'!D17</f>
        <v>Projects actively participate in the CoC-designated Coordinated Entry processes as part of streamlined community-wide system access and triage. If these processes are not yet implemented, projects follow communities’ existing referral processes. Referrals from Coordinated Entry are rarely rejected, and only if there is a history of violence, the participant does not want to be in the project, there are legally valid grounds (such as restrictions regarding sex offenders)  or some other exceptional circumstance that is well documented.</v>
      </c>
      <c r="G12" s="1" t="s">
        <v>16</v>
      </c>
      <c r="H12" s="1" t="str">
        <f>F13</f>
        <v>Optional notes here</v>
      </c>
      <c r="I12" s="10" t="str">
        <f t="array" ref="I12">IF(ISERROR(INDEX($A$1:$G$79,SMALL(IF($A$1:$A$79=$I$1,ROW($A$1:$A$79)),ROW(11:11)),7)),"",INDEX($A$1:$G$79,SMALL(IF($A$1:$A$79=$I$1,ROW($A$1:$A$79)),ROW(11:11)),7))</f>
        <v/>
      </c>
      <c r="J12" s="1" t="str">
        <f t="array" ref="J12">IF(ISERROR(INDEX($A$1:$G$79,SMALL(IF($A$1:$A$79=$I$1,ROW($A$1:$A$79)),ROW(11:11)),4)),"",INDEX($A$1:$G$79,SMALL(IF($A$1:$A$79=$I$1,ROW($A$1:$A$79)),ROW(11:11)),4))</f>
        <v/>
      </c>
      <c r="K12" s="1" t="str">
        <f t="array" ref="K12">IF(ISERROR(INDEX($A$1:$G$79,SMALL(IF($A$1:$A$79=$I$1,ROW($A$1:$A$79)),ROW(11:11)),5)),"",INDEX($A$1:$G$79,SMALL(IF($A$1:$A$79=$I$1,ROW($A$1:$A$79)),ROW(11:11)),5))</f>
        <v/>
      </c>
      <c r="L12" s="1" t="str">
        <f t="array" ref="L12">IF(ISERROR(INDEX($A$1:$G$79,SMALL(IF($A$1:$A$79=$I$1,ROW($A$1:$A$79)),ROW(11:11)),6)),"",INDEX($A$1:$G$79,SMALL(IF($A$1:$A$79=$I$1,ROW($A$1:$A$79)),ROW(11:11)),6))</f>
        <v/>
      </c>
      <c r="M12" s="1" t="str">
        <f t="array" ref="M12">IF(ISERROR(INDEX($A$1:$H$79,SMALL(IF($A$1:$A$79=$I$1,ROW($A$1:$A$79)),ROW(11:11)),8)),"",INDEX($A$1:$H$79,SMALL(IF($A$1:$A$79=$I$1,ROW($A$1:$A$79)),ROW(11:11)),8))</f>
        <v/>
      </c>
      <c r="N12" s="10" t="str">
        <f t="array" ref="N12">IF(ISERROR(INDEX($A$1:$G$79,SMALL(IF($B$1:$B$79=$N$1,ROW($B$1:$B$79)),ROW(11:11)),6)),"",INDEX($A$1:$G$79,SMALL(IF($B$1:$B$79=$N$1,ROW($B$1:$B$79)),ROW(11:11)),6))</f>
        <v/>
      </c>
      <c r="O12" s="1" t="str">
        <f t="array" ref="O12">IF(ISERROR(INDEX($A$1:$G$79,SMALL(IF($B$1:$B$79=$N$1,ROW($B$1:$B$79)),ROW(11:11)),4)),"",INDEX($A$1:$G$79,SMALL(IF($B$1:$B$79=$N$1,ROW($B$1:$B$79)),ROW(11:11)),4))</f>
        <v/>
      </c>
      <c r="P12" s="1" t="str">
        <f t="array" ref="P12">IF(ISERROR(INDEX($A$1:$G$79,SMALL(IF($B$1:$B$79=$N$1,ROW($B$1:$B$79)),ROW(11:11)),5)),"",INDEX($A$1:$G$79,SMALL(IF($B$1:$B$79=$N$1,ROW($B$1:$B$79)),ROW(11:11)),5))</f>
        <v/>
      </c>
      <c r="Q12" s="1" t="str">
        <f t="array" ref="Q12">IF(ISERROR(INDEX($A$1:$G$79,SMALL(IF($B$1:$B$79=$N$1,ROW($B$1:$B$79)),ROW(11:11)),7)),"",INDEX($A$1:$G$79,SMALL(IF($B$1:$B$79=$N$1,ROW($B$1:$B$79)),ROW(11:11)),7))</f>
        <v/>
      </c>
      <c r="R12" s="1" t="str">
        <f t="array" ref="R12">IF(ISERROR(INDEX($A$1:$H$79,SMALL(IF($B$1:$B$79=$N$1,ROW($B$1:$B$79)),ROW(11:11)),8)),"",INDEX($A$1:$H$79,SMALL(IF($B$1:$B$79=$N$1,ROW($B$1:$B$79)),ROW(11:11)),8))</f>
        <v/>
      </c>
      <c r="S12" s="10" t="str">
        <f t="array" ref="S12">IF(ISERROR(INDEX($A$1:$G$79,SMALL(IF($C$1:$C$79=$S$1,ROW($C$1:$C$79)),ROW(11:11)),6)),"",INDEX($A$1:$G$79,SMALL(IF($C$1:$C$79=$S$1,ROW($C$1:$C$79)),ROW(11:11)),6))</f>
        <v/>
      </c>
      <c r="T12" s="1" t="str">
        <f t="array" ref="T12">IF(ISERROR(INDEX($A$1:$G$79,SMALL(IF($C$1:$C$79=$S$1,ROW($C$1:$C$79)),ROW(11:11)),4)),"",INDEX($A$1:$G$79,SMALL(IF($C$1:$C$79=$S$1,ROW($C$1:$C$79)),ROW(11:11)),4))</f>
        <v/>
      </c>
      <c r="U12" s="1" t="str">
        <f t="array" ref="U12">IF(ISERROR(INDEX($A$1:$G$79,SMALL(IF($C$1:$C$79=$S$1,ROW($C$1:$C$79)),ROW(11:11)),5)),"",INDEX($A$1:$G$79,SMALL(IF($C$1:$C$79=$S$1,ROW($C$1:$C$79)),ROW(11:11)),5))</f>
        <v/>
      </c>
      <c r="V12" s="1" t="str">
        <f t="array" ref="V12">IF(ISERROR(INDEX($A$1:$G$79,SMALL(IF($C$1:$C$79=$S$1,ROW($C$1:$C$79)),ROW(11:11)),7)),"",INDEX($A$1:$G$79,SMALL(IF($C$1:$C$79=$S$1,ROW($C$1:$C$79)),ROW(11:11)),7))</f>
        <v/>
      </c>
      <c r="W12" s="1" t="str">
        <f t="array" ref="W12">IF(ISERROR(INDEX($A$1:$H$79,SMALL(IF($C$1:$C$79=$S$1,ROW($C$1:$C$79)),ROW(11:11)),8)),"",INDEX($A$1:$H$79,SMALL(IF($C$1:$C$79=$S$1,ROW($C$1:$C$79)),ROW(11:11)),8))</f>
        <v/>
      </c>
      <c r="X12" s="1" t="s">
        <v>26</v>
      </c>
    </row>
    <row r="13" spans="1:27" x14ac:dyDescent="0.3">
      <c r="A13" s="1">
        <f>'Access &amp; Input'!F18</f>
        <v>0</v>
      </c>
      <c r="B13" s="1">
        <f>'Access &amp; Input'!G18</f>
        <v>0</v>
      </c>
      <c r="C13" s="1">
        <f>'Access &amp; Input'!H18</f>
        <v>0</v>
      </c>
      <c r="D13" s="1">
        <f>'Access &amp; Input'!B18</f>
        <v>0</v>
      </c>
      <c r="E13" s="1">
        <f>'Access &amp; Input'!C18</f>
        <v>0</v>
      </c>
      <c r="F13" s="1" t="str">
        <f>'Access &amp; Input'!D18</f>
        <v>Optional notes here</v>
      </c>
      <c r="G13" s="1" t="s">
        <v>16</v>
      </c>
      <c r="H13" s="1">
        <v>0</v>
      </c>
      <c r="I13" s="10" t="str">
        <f t="array" ref="I13">IF(ISERROR(INDEX($A$1:$G$79,SMALL(IF($A$1:$A$79=$I$1,ROW($A$1:$A$79)),ROW(12:12)),7)),"",INDEX($A$1:$G$79,SMALL(IF($A$1:$A$79=$I$1,ROW($A$1:$A$79)),ROW(12:12)),7))</f>
        <v/>
      </c>
      <c r="J13" s="1" t="str">
        <f t="array" ref="J13">IF(ISERROR(INDEX($A$1:$G$79,SMALL(IF($A$1:$A$79=$I$1,ROW($A$1:$A$79)),ROW(12:12)),4)),"",INDEX($A$1:$G$79,SMALL(IF($A$1:$A$79=$I$1,ROW($A$1:$A$79)),ROW(12:12)),4))</f>
        <v/>
      </c>
      <c r="K13" s="1" t="str">
        <f t="array" ref="K13">IF(ISERROR(INDEX($A$1:$G$79,SMALL(IF($A$1:$A$79=$I$1,ROW($A$1:$A$79)),ROW(12:12)),5)),"",INDEX($A$1:$G$79,SMALL(IF($A$1:$A$79=$I$1,ROW($A$1:$A$79)),ROW(12:12)),5))</f>
        <v/>
      </c>
      <c r="L13" s="1" t="str">
        <f t="array" ref="L13">IF(ISERROR(INDEX($A$1:$G$79,SMALL(IF($A$1:$A$79=$I$1,ROW($A$1:$A$79)),ROW(12:12)),6)),"",INDEX($A$1:$G$79,SMALL(IF($A$1:$A$79=$I$1,ROW($A$1:$A$79)),ROW(12:12)),6))</f>
        <v/>
      </c>
      <c r="M13" s="1" t="str">
        <f t="array" ref="M13">IF(ISERROR(INDEX($A$1:$H$79,SMALL(IF($A$1:$A$79=$I$1,ROW($A$1:$A$79)),ROW(12:12)),8)),"",INDEX($A$1:$H$79,SMALL(IF($A$1:$A$79=$I$1,ROW($A$1:$A$79)),ROW(12:12)),8))</f>
        <v/>
      </c>
      <c r="N13" s="10" t="str">
        <f t="array" ref="N13">IF(ISERROR(INDEX($A$1:$G$79,SMALL(IF($B$1:$B$79=$N$1,ROW($B$1:$B$79)),ROW(12:12)),6)),"",INDEX($A$1:$G$79,SMALL(IF($B$1:$B$79=$N$1,ROW($B$1:$B$79)),ROW(12:12)),6))</f>
        <v/>
      </c>
      <c r="O13" s="1" t="str">
        <f t="array" ref="O13">IF(ISERROR(INDEX($A$1:$G$79,SMALL(IF($B$1:$B$79=$N$1,ROW($B$1:$B$79)),ROW(12:12)),4)),"",INDEX($A$1:$G$79,SMALL(IF($B$1:$B$79=$N$1,ROW($B$1:$B$79)),ROW(12:12)),4))</f>
        <v/>
      </c>
      <c r="P13" s="1" t="str">
        <f t="array" ref="P13">IF(ISERROR(INDEX($A$1:$G$79,SMALL(IF($B$1:$B$79=$N$1,ROW($B$1:$B$79)),ROW(12:12)),5)),"",INDEX($A$1:$G$79,SMALL(IF($B$1:$B$79=$N$1,ROW($B$1:$B$79)),ROW(12:12)),5))</f>
        <v/>
      </c>
      <c r="Q13" s="1" t="str">
        <f t="array" ref="Q13">IF(ISERROR(INDEX($A$1:$G$79,SMALL(IF($B$1:$B$79=$N$1,ROW($B$1:$B$79)),ROW(12:12)),7)),"",INDEX($A$1:$G$79,SMALL(IF($B$1:$B$79=$N$1,ROW($B$1:$B$79)),ROW(12:12)),7))</f>
        <v/>
      </c>
      <c r="R13" s="1" t="str">
        <f t="array" ref="R13">IF(ISERROR(INDEX($A$1:$H$79,SMALL(IF($B$1:$B$79=$N$1,ROW($B$1:$B$79)),ROW(12:12)),8)),"",INDEX($A$1:$H$79,SMALL(IF($B$1:$B$79=$N$1,ROW($B$1:$B$79)),ROW(12:12)),8))</f>
        <v/>
      </c>
      <c r="S13" s="10" t="str">
        <f t="array" ref="S13">IF(ISERROR(INDEX($A$1:$G$79,SMALL(IF($C$1:$C$79=$S$1,ROW($C$1:$C$79)),ROW(12:12)),6)),"",INDEX($A$1:$G$79,SMALL(IF($C$1:$C$79=$S$1,ROW($C$1:$C$79)),ROW(12:12)),6))</f>
        <v/>
      </c>
      <c r="T13" s="1" t="str">
        <f t="array" ref="T13">IF(ISERROR(INDEX($A$1:$G$79,SMALL(IF($C$1:$C$79=$S$1,ROW($C$1:$C$79)),ROW(12:12)),4)),"",INDEX($A$1:$G$79,SMALL(IF($C$1:$C$79=$S$1,ROW($C$1:$C$79)),ROW(12:12)),4))</f>
        <v/>
      </c>
      <c r="U13" s="1" t="str">
        <f t="array" ref="U13">IF(ISERROR(INDEX($A$1:$G$79,SMALL(IF($C$1:$C$79=$S$1,ROW($C$1:$C$79)),ROW(12:12)),5)),"",INDEX($A$1:$G$79,SMALL(IF($C$1:$C$79=$S$1,ROW($C$1:$C$79)),ROW(12:12)),5))</f>
        <v/>
      </c>
      <c r="V13" s="1" t="str">
        <f t="array" ref="V13">IF(ISERROR(INDEX($A$1:$G$79,SMALL(IF($C$1:$C$79=$S$1,ROW($C$1:$C$79)),ROW(12:12)),7)),"",INDEX($A$1:$G$79,SMALL(IF($C$1:$C$79=$S$1,ROW($C$1:$C$79)),ROW(12:12)),7))</f>
        <v/>
      </c>
      <c r="W13" s="1" t="str">
        <f t="array" ref="W13">IF(ISERROR(INDEX($A$1:$H$79,SMALL(IF($C$1:$C$79=$S$1,ROW($C$1:$C$79)),ROW(12:12)),8)),"",INDEX($A$1:$H$79,SMALL(IF($C$1:$C$79=$S$1,ROW($C$1:$C$79)),ROW(12:12)),8))</f>
        <v/>
      </c>
      <c r="X13" s="1" t="s">
        <v>26</v>
      </c>
    </row>
    <row r="14" spans="1:27" x14ac:dyDescent="0.3">
      <c r="A14" s="1" t="str">
        <f>'Access &amp; Input'!F19</f>
        <v>Please select answer</v>
      </c>
      <c r="B14" s="1" t="str">
        <f>'Access &amp; Input'!G19</f>
        <v>Please select answer</v>
      </c>
      <c r="C14" s="1" t="str">
        <f>'Access &amp; Input'!H19</f>
        <v>Please select answer</v>
      </c>
      <c r="D14" s="1">
        <f>'Access &amp; Input'!B19</f>
        <v>7</v>
      </c>
      <c r="E14" s="1" t="str">
        <f>'Access &amp; Input'!C19</f>
        <v>Exits to homelessness are avoided</v>
      </c>
      <c r="F14" s="1" t="str">
        <f>'Access &amp; Input'!D19</f>
        <v>Projects that can no longer serve particular households utilize the coordinated entry process, or the communities’ existing referral processes if coordinated entry processes are not yet implemented, to ensure that those individuals and families have access to other housing and services as desired, and do not become disconnected from services and housing. Households encounter these exits under certain circumstances, such as if they demonstrate violent or harassing behaviors, which are described within agencies’ regulation-adherent policies.</v>
      </c>
      <c r="G14" s="1" t="s">
        <v>16</v>
      </c>
      <c r="H14" s="1" t="str">
        <f>F15</f>
        <v>Optional notes here</v>
      </c>
      <c r="I14" s="10" t="str">
        <f t="array" ref="I14">IF(ISERROR(INDEX($A$1:$G$79,SMALL(IF($A$1:$A$79=$I$1,ROW($A$1:$A$79)),ROW(13:13)),7)),"",INDEX($A$1:$G$79,SMALL(IF($A$1:$A$79=$I$1,ROW($A$1:$A$79)),ROW(13:13)),7))</f>
        <v/>
      </c>
      <c r="J14" s="1" t="str">
        <f t="array" ref="J14">IF(ISERROR(INDEX($A$1:$G$79,SMALL(IF($A$1:$A$79=$I$1,ROW($A$1:$A$79)),ROW(13:13)),4)),"",INDEX($A$1:$G$79,SMALL(IF($A$1:$A$79=$I$1,ROW($A$1:$A$79)),ROW(13:13)),4))</f>
        <v/>
      </c>
      <c r="K14" s="1" t="str">
        <f t="array" ref="K14">IF(ISERROR(INDEX($A$1:$G$79,SMALL(IF($A$1:$A$79=$I$1,ROW($A$1:$A$79)),ROW(13:13)),5)),"",INDEX($A$1:$G$79,SMALL(IF($A$1:$A$79=$I$1,ROW($A$1:$A$79)),ROW(13:13)),5))</f>
        <v/>
      </c>
      <c r="L14" s="1" t="str">
        <f t="array" ref="L14">IF(ISERROR(INDEX($A$1:$G$79,SMALL(IF($A$1:$A$79=$I$1,ROW($A$1:$A$79)),ROW(13:13)),6)),"",INDEX($A$1:$G$79,SMALL(IF($A$1:$A$79=$I$1,ROW($A$1:$A$79)),ROW(13:13)),6))</f>
        <v/>
      </c>
      <c r="M14" s="1" t="str">
        <f t="array" ref="M14">IF(ISERROR(INDEX($A$1:$H$79,SMALL(IF($A$1:$A$79=$I$1,ROW($A$1:$A$79)),ROW(13:13)),8)),"",INDEX($A$1:$H$79,SMALL(IF($A$1:$A$79=$I$1,ROW($A$1:$A$79)),ROW(13:13)),8))</f>
        <v/>
      </c>
      <c r="N14" s="10" t="str">
        <f t="array" ref="N14">IF(ISERROR(INDEX($A$1:$G$79,SMALL(IF($B$1:$B$79=$N$1,ROW($B$1:$B$79)),ROW(13:13)),6)),"",INDEX($A$1:$G$79,SMALL(IF($B$1:$B$79=$N$1,ROW($B$1:$B$79)),ROW(13:13)),6))</f>
        <v/>
      </c>
      <c r="O14" s="1" t="str">
        <f t="array" ref="O14">IF(ISERROR(INDEX($A$1:$G$79,SMALL(IF($B$1:$B$79=$N$1,ROW($B$1:$B$79)),ROW(13:13)),4)),"",INDEX($A$1:$G$79,SMALL(IF($B$1:$B$79=$N$1,ROW($B$1:$B$79)),ROW(13:13)),4))</f>
        <v/>
      </c>
      <c r="P14" s="1" t="str">
        <f t="array" ref="P14">IF(ISERROR(INDEX($A$1:$G$79,SMALL(IF($B$1:$B$79=$N$1,ROW($B$1:$B$79)),ROW(13:13)),5)),"",INDEX($A$1:$G$79,SMALL(IF($B$1:$B$79=$N$1,ROW($B$1:$B$79)),ROW(13:13)),5))</f>
        <v/>
      </c>
      <c r="Q14" s="1" t="str">
        <f t="array" ref="Q14">IF(ISERROR(INDEX($A$1:$G$79,SMALL(IF($B$1:$B$79=$N$1,ROW($B$1:$B$79)),ROW(13:13)),7)),"",INDEX($A$1:$G$79,SMALL(IF($B$1:$B$79=$N$1,ROW($B$1:$B$79)),ROW(13:13)),7))</f>
        <v/>
      </c>
      <c r="R14" s="1" t="str">
        <f t="array" ref="R14">IF(ISERROR(INDEX($A$1:$H$79,SMALL(IF($B$1:$B$79=$N$1,ROW($B$1:$B$79)),ROW(13:13)),8)),"",INDEX($A$1:$H$79,SMALL(IF($B$1:$B$79=$N$1,ROW($B$1:$B$79)),ROW(13:13)),8))</f>
        <v/>
      </c>
      <c r="S14" s="10" t="str">
        <f t="array" ref="S14">IF(ISERROR(INDEX($A$1:$G$79,SMALL(IF($C$1:$C$79=$S$1,ROW($C$1:$C$79)),ROW(13:13)),6)),"",INDEX($A$1:$G$79,SMALL(IF($C$1:$C$79=$S$1,ROW($C$1:$C$79)),ROW(13:13)),6))</f>
        <v/>
      </c>
      <c r="T14" s="1" t="str">
        <f t="array" ref="T14">IF(ISERROR(INDEX($A$1:$G$79,SMALL(IF($C$1:$C$79=$S$1,ROW($C$1:$C$79)),ROW(13:13)),4)),"",INDEX($A$1:$G$79,SMALL(IF($C$1:$C$79=$S$1,ROW($C$1:$C$79)),ROW(13:13)),4))</f>
        <v/>
      </c>
      <c r="U14" s="1" t="str">
        <f t="array" ref="U14">IF(ISERROR(INDEX($A$1:$G$79,SMALL(IF($C$1:$C$79=$S$1,ROW($C$1:$C$79)),ROW(13:13)),5)),"",INDEX($A$1:$G$79,SMALL(IF($C$1:$C$79=$S$1,ROW($C$1:$C$79)),ROW(13:13)),5))</f>
        <v/>
      </c>
      <c r="V14" s="1" t="str">
        <f t="array" ref="V14">IF(ISERROR(INDEX($A$1:$G$79,SMALL(IF($C$1:$C$79=$S$1,ROW($C$1:$C$79)),ROW(13:13)),7)),"",INDEX($A$1:$G$79,SMALL(IF($C$1:$C$79=$S$1,ROW($C$1:$C$79)),ROW(13:13)),7))</f>
        <v/>
      </c>
      <c r="W14" s="1" t="str">
        <f t="array" ref="W14">IF(ISERROR(INDEX($A$1:$H$79,SMALL(IF($C$1:$C$79=$S$1,ROW($C$1:$C$79)),ROW(13:13)),8)),"",INDEX($A$1:$H$79,SMALL(IF($C$1:$C$79=$S$1,ROW($C$1:$C$79)),ROW(13:13)),8))</f>
        <v/>
      </c>
      <c r="X14" s="1" t="s">
        <v>26</v>
      </c>
    </row>
    <row r="15" spans="1:27" x14ac:dyDescent="0.3">
      <c r="A15" s="1">
        <f>'Access &amp; Input'!F20</f>
        <v>0</v>
      </c>
      <c r="B15" s="1">
        <f>'Access &amp; Input'!G20</f>
        <v>0</v>
      </c>
      <c r="C15" s="1">
        <f>'Access &amp; Input'!H20</f>
        <v>0</v>
      </c>
      <c r="D15" s="1">
        <f>'Access &amp; Input'!B20</f>
        <v>0</v>
      </c>
      <c r="E15" s="1">
        <f>'Access &amp; Input'!C20</f>
        <v>0</v>
      </c>
      <c r="F15" s="1" t="str">
        <f>'Access &amp; Input'!D20</f>
        <v>Optional notes here</v>
      </c>
      <c r="G15" s="1" t="s">
        <v>16</v>
      </c>
      <c r="H15" s="1">
        <v>0</v>
      </c>
      <c r="I15" s="10" t="str">
        <f t="array" ref="I15">IF(ISERROR(INDEX($A$1:$G$79,SMALL(IF($A$1:$A$79=$I$1,ROW($A$1:$A$79)),ROW(14:14)),7)),"",INDEX($A$1:$G$79,SMALL(IF($A$1:$A$79=$I$1,ROW($A$1:$A$79)),ROW(14:14)),7))</f>
        <v/>
      </c>
      <c r="J15" s="1" t="str">
        <f t="array" ref="J15">IF(ISERROR(INDEX($A$1:$G$79,SMALL(IF($A$1:$A$79=$I$1,ROW($A$1:$A$79)),ROW(14:14)),4)),"",INDEX($A$1:$G$79,SMALL(IF($A$1:$A$79=$I$1,ROW($A$1:$A$79)),ROW(14:14)),4))</f>
        <v/>
      </c>
      <c r="K15" s="1" t="str">
        <f t="array" ref="K15">IF(ISERROR(INDEX($A$1:$G$79,SMALL(IF($A$1:$A$79=$I$1,ROW($A$1:$A$79)),ROW(14:14)),5)),"",INDEX($A$1:$G$79,SMALL(IF($A$1:$A$79=$I$1,ROW($A$1:$A$79)),ROW(14:14)),5))</f>
        <v/>
      </c>
      <c r="L15" s="1" t="str">
        <f t="array" ref="L15">IF(ISERROR(INDEX($A$1:$G$79,SMALL(IF($A$1:$A$79=$I$1,ROW($A$1:$A$79)),ROW(14:14)),6)),"",INDEX($A$1:$G$79,SMALL(IF($A$1:$A$79=$I$1,ROW($A$1:$A$79)),ROW(14:14)),6))</f>
        <v/>
      </c>
      <c r="M15" s="1" t="str">
        <f t="array" ref="M15">IF(ISERROR(INDEX($A$1:$H$79,SMALL(IF($A$1:$A$79=$I$1,ROW($A$1:$A$79)),ROW(14:14)),8)),"",INDEX($A$1:$H$79,SMALL(IF($A$1:$A$79=$I$1,ROW($A$1:$A$79)),ROW(14:14)),8))</f>
        <v/>
      </c>
      <c r="N15" s="10" t="str">
        <f t="array" ref="N15">IF(ISERROR(INDEX($A$1:$G$79,SMALL(IF($B$1:$B$79=$N$1,ROW($B$1:$B$79)),ROW(14:14)),6)),"",INDEX($A$1:$G$79,SMALL(IF($B$1:$B$79=$N$1,ROW($B$1:$B$79)),ROW(14:14)),6))</f>
        <v/>
      </c>
      <c r="O15" s="1" t="str">
        <f t="array" ref="O15">IF(ISERROR(INDEX($A$1:$G$79,SMALL(IF($B$1:$B$79=$N$1,ROW($B$1:$B$79)),ROW(14:14)),4)),"",INDEX($A$1:$G$79,SMALL(IF($B$1:$B$79=$N$1,ROW($B$1:$B$79)),ROW(14:14)),4))</f>
        <v/>
      </c>
      <c r="P15" s="1" t="str">
        <f t="array" ref="P15">IF(ISERROR(INDEX($A$1:$G$79,SMALL(IF($B$1:$B$79=$N$1,ROW($B$1:$B$79)),ROW(14:14)),5)),"",INDEX($A$1:$G$79,SMALL(IF($B$1:$B$79=$N$1,ROW($B$1:$B$79)),ROW(14:14)),5))</f>
        <v/>
      </c>
      <c r="Q15" s="1" t="str">
        <f t="array" ref="Q15">IF(ISERROR(INDEX($A$1:$G$79,SMALL(IF($B$1:$B$79=$N$1,ROW($B$1:$B$79)),ROW(14:14)),7)),"",INDEX($A$1:$G$79,SMALL(IF($B$1:$B$79=$N$1,ROW($B$1:$B$79)),ROW(14:14)),7))</f>
        <v/>
      </c>
      <c r="R15" s="1" t="str">
        <f t="array" ref="R15">IF(ISERROR(INDEX($A$1:$H$79,SMALL(IF($B$1:$B$79=$N$1,ROW($B$1:$B$79)),ROW(14:14)),8)),"",INDEX($A$1:$H$79,SMALL(IF($B$1:$B$79=$N$1,ROW($B$1:$B$79)),ROW(14:14)),8))</f>
        <v/>
      </c>
      <c r="S15" s="10" t="str">
        <f t="array" ref="S15">IF(ISERROR(INDEX($A$1:$G$79,SMALL(IF($C$1:$C$79=$S$1,ROW($C$1:$C$79)),ROW(14:14)),6)),"",INDEX($A$1:$G$79,SMALL(IF($C$1:$C$79=$S$1,ROW($C$1:$C$79)),ROW(14:14)),6))</f>
        <v/>
      </c>
      <c r="T15" s="1" t="str">
        <f t="array" ref="T15">IF(ISERROR(INDEX($A$1:$G$79,SMALL(IF($C$1:$C$79=$S$1,ROW($C$1:$C$79)),ROW(14:14)),4)),"",INDEX($A$1:$G$79,SMALL(IF($C$1:$C$79=$S$1,ROW($C$1:$C$79)),ROW(14:14)),4))</f>
        <v/>
      </c>
      <c r="U15" s="1" t="str">
        <f t="array" ref="U15">IF(ISERROR(INDEX($A$1:$G$79,SMALL(IF($C$1:$C$79=$S$1,ROW($C$1:$C$79)),ROW(14:14)),5)),"",INDEX($A$1:$G$79,SMALL(IF($C$1:$C$79=$S$1,ROW($C$1:$C$79)),ROW(14:14)),5))</f>
        <v/>
      </c>
      <c r="V15" s="1" t="str">
        <f t="array" ref="V15">IF(ISERROR(INDEX($A$1:$G$79,SMALL(IF($C$1:$C$79=$S$1,ROW($C$1:$C$79)),ROW(14:14)),7)),"",INDEX($A$1:$G$79,SMALL(IF($C$1:$C$79=$S$1,ROW($C$1:$C$79)),ROW(14:14)),7))</f>
        <v/>
      </c>
      <c r="W15" s="1" t="str">
        <f t="array" ref="W15">IF(ISERROR(INDEX($A$1:$H$79,SMALL(IF($C$1:$C$79=$S$1,ROW($C$1:$C$79)),ROW(14:14)),8)),"",INDEX($A$1:$H$79,SMALL(IF($C$1:$C$79=$S$1,ROW($C$1:$C$79)),ROW(14:14)),8))</f>
        <v/>
      </c>
      <c r="X15" s="1" t="s">
        <v>26</v>
      </c>
    </row>
    <row r="16" spans="1:27" x14ac:dyDescent="0.3">
      <c r="A16" s="1" t="str">
        <f>'Access &amp; Input'!F22</f>
        <v>Please select answer</v>
      </c>
      <c r="B16" s="1" t="str">
        <f>'Access &amp; Input'!G22</f>
        <v>Please select answer</v>
      </c>
      <c r="C16" s="1" t="str">
        <f>'Access &amp; Input'!H22</f>
        <v>Please select answer</v>
      </c>
      <c r="D16" s="1">
        <f>'Access &amp; Input'!B22</f>
        <v>1</v>
      </c>
      <c r="E16" s="1" t="str">
        <f>'Access &amp; Input'!C22</f>
        <v>Participant education is ongoing</v>
      </c>
      <c r="F16" s="1" t="str">
        <f>'Access &amp; Input'!D22</f>
        <v xml:space="preserve">Project participants receive ongoing education on Housing First principles as well as other service models employed in the project. In the beginning of and throughout tenancy, participants are informed about their full rights and responsibilities as lease holders, including the potential causes for eviction. </v>
      </c>
      <c r="G16" s="1" t="s">
        <v>252</v>
      </c>
      <c r="H16" s="1" t="str">
        <f>F17</f>
        <v>Optional notes here</v>
      </c>
      <c r="I16" s="10" t="str">
        <f t="array" ref="I16">IF(ISERROR(INDEX($A$1:$G$79,SMALL(IF($A$1:$A$79=$I$1,ROW($A$1:$A$79)),ROW(15:15)),7)),"",INDEX($A$1:$G$79,SMALL(IF($A$1:$A$79=$I$1,ROW($A$1:$A$79)),ROW(15:15)),7))</f>
        <v/>
      </c>
      <c r="J16" s="1" t="str">
        <f t="array" ref="J16">IF(ISERROR(INDEX($A$1:$G$79,SMALL(IF($A$1:$A$79=$I$1,ROW($A$1:$A$79)),ROW(15:15)),4)),"",INDEX($A$1:$G$79,SMALL(IF($A$1:$A$79=$I$1,ROW($A$1:$A$79)),ROW(15:15)),4))</f>
        <v/>
      </c>
      <c r="K16" s="1" t="str">
        <f t="array" ref="K16">IF(ISERROR(INDEX($A$1:$G$79,SMALL(IF($A$1:$A$79=$I$1,ROW($A$1:$A$79)),ROW(15:15)),5)),"",INDEX($A$1:$G$79,SMALL(IF($A$1:$A$79=$I$1,ROW($A$1:$A$79)),ROW(15:15)),5))</f>
        <v/>
      </c>
      <c r="L16" s="1" t="str">
        <f t="array" ref="L16">IF(ISERROR(INDEX($A$1:$G$79,SMALL(IF($A$1:$A$79=$I$1,ROW($A$1:$A$79)),ROW(15:15)),6)),"",INDEX($A$1:$G$79,SMALL(IF($A$1:$A$79=$I$1,ROW($A$1:$A$79)),ROW(15:15)),6))</f>
        <v/>
      </c>
      <c r="M16" s="1" t="str">
        <f t="array" ref="M16">IF(ISERROR(INDEX($A$1:$H$79,SMALL(IF($A$1:$A$79=$I$1,ROW($A$1:$A$79)),ROW(15:15)),8)),"",INDEX($A$1:$H$79,SMALL(IF($A$1:$A$79=$I$1,ROW($A$1:$A$79)),ROW(15:15)),8))</f>
        <v/>
      </c>
      <c r="N16" s="10" t="str">
        <f t="array" ref="N16">IF(ISERROR(INDEX($A$1:$G$79,SMALL(IF($B$1:$B$79=$N$1,ROW($B$1:$B$79)),ROW(15:15)),6)),"",INDEX($A$1:$G$79,SMALL(IF($B$1:$B$79=$N$1,ROW($B$1:$B$79)),ROW(15:15)),6))</f>
        <v/>
      </c>
      <c r="O16" s="1" t="str">
        <f t="array" ref="O16">IF(ISERROR(INDEX($A$1:$G$79,SMALL(IF($B$1:$B$79=$N$1,ROW($B$1:$B$79)),ROW(15:15)),4)),"",INDEX($A$1:$G$79,SMALL(IF($B$1:$B$79=$N$1,ROW($B$1:$B$79)),ROW(15:15)),4))</f>
        <v/>
      </c>
      <c r="P16" s="1" t="str">
        <f t="array" ref="P16">IF(ISERROR(INDEX($A$1:$G$79,SMALL(IF($B$1:$B$79=$N$1,ROW($B$1:$B$79)),ROW(15:15)),5)),"",INDEX($A$1:$G$79,SMALL(IF($B$1:$B$79=$N$1,ROW($B$1:$B$79)),ROW(15:15)),5))</f>
        <v/>
      </c>
      <c r="Q16" s="1" t="str">
        <f t="array" ref="Q16">IF(ISERROR(INDEX($A$1:$G$79,SMALL(IF($B$1:$B$79=$N$1,ROW($B$1:$B$79)),ROW(15:15)),7)),"",INDEX($A$1:$G$79,SMALL(IF($B$1:$B$79=$N$1,ROW($B$1:$B$79)),ROW(15:15)),7))</f>
        <v/>
      </c>
      <c r="R16" s="1" t="str">
        <f t="array" ref="R16">IF(ISERROR(INDEX($A$1:$H$79,SMALL(IF($B$1:$B$79=$N$1,ROW($B$1:$B$79)),ROW(15:15)),8)),"",INDEX($A$1:$H$79,SMALL(IF($B$1:$B$79=$N$1,ROW($B$1:$B$79)),ROW(15:15)),8))</f>
        <v/>
      </c>
      <c r="S16" s="10" t="str">
        <f t="array" ref="S16">IF(ISERROR(INDEX($A$1:$G$79,SMALL(IF($C$1:$C$79=$S$1,ROW($C$1:$C$79)),ROW(15:15)),6)),"",INDEX($A$1:$G$79,SMALL(IF($C$1:$C$79=$S$1,ROW($C$1:$C$79)),ROW(15:15)),6))</f>
        <v/>
      </c>
      <c r="T16" s="1" t="str">
        <f t="array" ref="T16">IF(ISERROR(INDEX($A$1:$G$79,SMALL(IF($C$1:$C$79=$S$1,ROW($C$1:$C$79)),ROW(15:15)),4)),"",INDEX($A$1:$G$79,SMALL(IF($C$1:$C$79=$S$1,ROW($C$1:$C$79)),ROW(15:15)),4))</f>
        <v/>
      </c>
      <c r="U16" s="1" t="str">
        <f t="array" ref="U16">IF(ISERROR(INDEX($A$1:$G$79,SMALL(IF($C$1:$C$79=$S$1,ROW($C$1:$C$79)),ROW(15:15)),5)),"",INDEX($A$1:$G$79,SMALL(IF($C$1:$C$79=$S$1,ROW($C$1:$C$79)),ROW(15:15)),5))</f>
        <v/>
      </c>
      <c r="V16" s="1" t="str">
        <f t="array" ref="V16">IF(ISERROR(INDEX($A$1:$G$79,SMALL(IF($C$1:$C$79=$S$1,ROW($C$1:$C$79)),ROW(15:15)),7)),"",INDEX($A$1:$G$79,SMALL(IF($C$1:$C$79=$S$1,ROW($C$1:$C$79)),ROW(15:15)),7))</f>
        <v/>
      </c>
      <c r="W16" s="1" t="str">
        <f t="array" ref="W16">IF(ISERROR(INDEX($A$1:$H$79,SMALL(IF($C$1:$C$79=$S$1,ROW($C$1:$C$79)),ROW(15:15)),8)),"",INDEX($A$1:$H$79,SMALL(IF($C$1:$C$79=$S$1,ROW($C$1:$C$79)),ROW(15:15)),8))</f>
        <v/>
      </c>
      <c r="X16" s="1" t="s">
        <v>26</v>
      </c>
    </row>
    <row r="17" spans="1:24" x14ac:dyDescent="0.3">
      <c r="A17" s="1">
        <f>'Access &amp; Input'!F23</f>
        <v>0</v>
      </c>
      <c r="B17" s="1">
        <f>'Access &amp; Input'!G23</f>
        <v>0</v>
      </c>
      <c r="C17" s="1">
        <f>'Access &amp; Input'!H23</f>
        <v>0</v>
      </c>
      <c r="D17" s="1">
        <f>'Access &amp; Input'!B23</f>
        <v>0</v>
      </c>
      <c r="E17" s="1">
        <f>'Access &amp; Input'!C23</f>
        <v>0</v>
      </c>
      <c r="F17" s="1" t="str">
        <f>'Access &amp; Input'!D23</f>
        <v>Optional notes here</v>
      </c>
      <c r="G17" s="1" t="s">
        <v>252</v>
      </c>
      <c r="H17" s="1">
        <v>0</v>
      </c>
      <c r="I17" s="10" t="str">
        <f t="array" ref="I17">IF(ISERROR(INDEX($A$1:$G$79,SMALL(IF($A$1:$A$79=$I$1,ROW($A$1:$A$79)),ROW(16:16)),7)),"",INDEX($A$1:$G$79,SMALL(IF($A$1:$A$79=$I$1,ROW($A$1:$A$79)),ROW(16:16)),7))</f>
        <v/>
      </c>
      <c r="J17" s="1" t="str">
        <f t="array" ref="J17">IF(ISERROR(INDEX($A$1:$G$79,SMALL(IF($A$1:$A$79=$I$1,ROW($A$1:$A$79)),ROW(16:16)),4)),"",INDEX($A$1:$G$79,SMALL(IF($A$1:$A$79=$I$1,ROW($A$1:$A$79)),ROW(16:16)),4))</f>
        <v/>
      </c>
      <c r="K17" s="1" t="str">
        <f t="array" ref="K17">IF(ISERROR(INDEX($A$1:$G$79,SMALL(IF($A$1:$A$79=$I$1,ROW($A$1:$A$79)),ROW(16:16)),5)),"",INDEX($A$1:$G$79,SMALL(IF($A$1:$A$79=$I$1,ROW($A$1:$A$79)),ROW(16:16)),5))</f>
        <v/>
      </c>
      <c r="L17" s="1" t="str">
        <f t="array" ref="L17">IF(ISERROR(INDEX($A$1:$G$79,SMALL(IF($A$1:$A$79=$I$1,ROW($A$1:$A$79)),ROW(16:16)),6)),"",INDEX($A$1:$G$79,SMALL(IF($A$1:$A$79=$I$1,ROW($A$1:$A$79)),ROW(16:16)),6))</f>
        <v/>
      </c>
      <c r="M17" s="1" t="str">
        <f t="array" ref="M17">IF(ISERROR(INDEX($A$1:$H$79,SMALL(IF($A$1:$A$79=$I$1,ROW($A$1:$A$79)),ROW(16:16)),8)),"",INDEX($A$1:$H$79,SMALL(IF($A$1:$A$79=$I$1,ROW($A$1:$A$79)),ROW(16:16)),8))</f>
        <v/>
      </c>
      <c r="N17" s="10" t="str">
        <f t="array" ref="N17">IF(ISERROR(INDEX($A$1:$G$79,SMALL(IF($B$1:$B$79=$N$1,ROW($B$1:$B$79)),ROW(16:16)),6)),"",INDEX($A$1:$G$79,SMALL(IF($B$1:$B$79=$N$1,ROW($B$1:$B$79)),ROW(16:16)),6))</f>
        <v/>
      </c>
      <c r="O17" s="1" t="str">
        <f t="array" ref="O17">IF(ISERROR(INDEX($A$1:$G$79,SMALL(IF($B$1:$B$79=$N$1,ROW($B$1:$B$79)),ROW(16:16)),4)),"",INDEX($A$1:$G$79,SMALL(IF($B$1:$B$79=$N$1,ROW($B$1:$B$79)),ROW(16:16)),4))</f>
        <v/>
      </c>
      <c r="P17" s="1" t="str">
        <f t="array" ref="P17">IF(ISERROR(INDEX($A$1:$G$79,SMALL(IF($B$1:$B$79=$N$1,ROW($B$1:$B$79)),ROW(16:16)),5)),"",INDEX($A$1:$G$79,SMALL(IF($B$1:$B$79=$N$1,ROW($B$1:$B$79)),ROW(16:16)),5))</f>
        <v/>
      </c>
      <c r="Q17" s="1" t="str">
        <f t="array" ref="Q17">IF(ISERROR(INDEX($A$1:$G$79,SMALL(IF($B$1:$B$79=$N$1,ROW($B$1:$B$79)),ROW(16:16)),7)),"",INDEX($A$1:$G$79,SMALL(IF($B$1:$B$79=$N$1,ROW($B$1:$B$79)),ROW(16:16)),7))</f>
        <v/>
      </c>
      <c r="R17" s="1" t="str">
        <f t="array" ref="R17">IF(ISERROR(INDEX($A$1:$H$79,SMALL(IF($B$1:$B$79=$N$1,ROW($B$1:$B$79)),ROW(16:16)),8)),"",INDEX($A$1:$H$79,SMALL(IF($B$1:$B$79=$N$1,ROW($B$1:$B$79)),ROW(16:16)),8))</f>
        <v/>
      </c>
      <c r="S17" s="10" t="str">
        <f t="array" ref="S17">IF(ISERROR(INDEX($A$1:$G$79,SMALL(IF($C$1:$C$79=$S$1,ROW($C$1:$C$79)),ROW(16:16)),6)),"",INDEX($A$1:$G$79,SMALL(IF($C$1:$C$79=$S$1,ROW($C$1:$C$79)),ROW(16:16)),6))</f>
        <v/>
      </c>
      <c r="T17" s="1" t="str">
        <f t="array" ref="T17">IF(ISERROR(INDEX($A$1:$G$79,SMALL(IF($C$1:$C$79=$S$1,ROW($C$1:$C$79)),ROW(16:16)),4)),"",INDEX($A$1:$G$79,SMALL(IF($C$1:$C$79=$S$1,ROW($C$1:$C$79)),ROW(16:16)),4))</f>
        <v/>
      </c>
      <c r="U17" s="1" t="str">
        <f t="array" ref="U17">IF(ISERROR(INDEX($A$1:$G$79,SMALL(IF($C$1:$C$79=$S$1,ROW($C$1:$C$79)),ROW(16:16)),5)),"",INDEX($A$1:$G$79,SMALL(IF($C$1:$C$79=$S$1,ROW($C$1:$C$79)),ROW(16:16)),5))</f>
        <v/>
      </c>
      <c r="V17" s="1" t="str">
        <f t="array" ref="V17">IF(ISERROR(INDEX($A$1:$G$79,SMALL(IF($C$1:$C$79=$S$1,ROW($C$1:$C$79)),ROW(16:16)),7)),"",INDEX($A$1:$G$79,SMALL(IF($C$1:$C$79=$S$1,ROW($C$1:$C$79)),ROW(16:16)),7))</f>
        <v/>
      </c>
      <c r="W17" s="1" t="str">
        <f t="array" ref="W17">IF(ISERROR(INDEX($A$1:$H$79,SMALL(IF($C$1:$C$79=$S$1,ROW($C$1:$C$79)),ROW(16:16)),8)),"",INDEX($A$1:$H$79,SMALL(IF($C$1:$C$79=$S$1,ROW($C$1:$C$79)),ROW(16:16)),8))</f>
        <v/>
      </c>
      <c r="X17" s="1" t="s">
        <v>26</v>
      </c>
    </row>
    <row r="18" spans="1:24" x14ac:dyDescent="0.3">
      <c r="A18" s="1" t="str">
        <f>'Access &amp; Input'!F24</f>
        <v>Please select answer</v>
      </c>
      <c r="B18" s="1" t="str">
        <f>'Access &amp; Input'!G24</f>
        <v>Please select answer</v>
      </c>
      <c r="C18" s="1" t="str">
        <f>'Access &amp; Input'!H24</f>
        <v>Please select answer</v>
      </c>
      <c r="D18" s="1">
        <f>'Access &amp; Input'!B24</f>
        <v>2</v>
      </c>
      <c r="E18" s="1" t="str">
        <f>'Access &amp; Input'!C24</f>
        <v>Projects create regular, formal opportunities for participants to offer input</v>
      </c>
      <c r="F18" s="1" t="str">
        <f>'Access &amp; Input'!D24</f>
        <v>Input is welcomed regarding the project’s policies, processes, procedures, and practices. Opportunities include involvement in: quality assurance and evaluation processes, a participant leadership/advisory board, processes to formally communicate with landlords, the design of and participation in surveys and focus groups, planning social gatherings, integrating peer specialists and peer-facilitated support groups to compliment professional services.</v>
      </c>
      <c r="G18" s="1" t="s">
        <v>252</v>
      </c>
      <c r="H18" s="1" t="str">
        <f>F19</f>
        <v>Optional notes here</v>
      </c>
      <c r="I18" s="10" t="str">
        <f t="array" ref="I18">IF(ISERROR(INDEX($A$1:$G$79,SMALL(IF($A$1:$A$79=$I$1,ROW($A$1:$A$79)),ROW(17:17)),7)),"",INDEX($A$1:$G$79,SMALL(IF($A$1:$A$79=$I$1,ROW($A$1:$A$79)),ROW(17:17)),7))</f>
        <v/>
      </c>
      <c r="J18" s="1" t="str">
        <f t="array" ref="J18">IF(ISERROR(INDEX($A$1:$G$79,SMALL(IF($A$1:$A$79=$I$1,ROW($A$1:$A$79)),ROW(17:17)),4)),"",INDEX($A$1:$G$79,SMALL(IF($A$1:$A$79=$I$1,ROW($A$1:$A$79)),ROW(17:17)),4))</f>
        <v/>
      </c>
      <c r="K18" s="1" t="str">
        <f t="array" ref="K18">IF(ISERROR(INDEX($A$1:$G$79,SMALL(IF($A$1:$A$79=$I$1,ROW($A$1:$A$79)),ROW(17:17)),5)),"",INDEX($A$1:$G$79,SMALL(IF($A$1:$A$79=$I$1,ROW($A$1:$A$79)),ROW(17:17)),5))</f>
        <v/>
      </c>
      <c r="L18" s="1" t="str">
        <f t="array" ref="L18">IF(ISERROR(INDEX($A$1:$G$79,SMALL(IF($A$1:$A$79=$I$1,ROW($A$1:$A$79)),ROW(17:17)),6)),"",INDEX($A$1:$G$79,SMALL(IF($A$1:$A$79=$I$1,ROW($A$1:$A$79)),ROW(17:17)),6))</f>
        <v/>
      </c>
      <c r="M18" s="1" t="str">
        <f t="array" ref="M18">IF(ISERROR(INDEX($A$1:$H$79,SMALL(IF($A$1:$A$79=$I$1,ROW($A$1:$A$79)),ROW(17:17)),8)),"",INDEX($A$1:$H$79,SMALL(IF($A$1:$A$79=$I$1,ROW($A$1:$A$79)),ROW(17:17)),8))</f>
        <v/>
      </c>
      <c r="N18" s="10" t="str">
        <f t="array" ref="N18">IF(ISERROR(INDEX($A$1:$G$79,SMALL(IF($B$1:$B$79=$N$1,ROW($B$1:$B$79)),ROW(17:17)),6)),"",INDEX($A$1:$G$79,SMALL(IF($B$1:$B$79=$N$1,ROW($B$1:$B$79)),ROW(17:17)),6))</f>
        <v/>
      </c>
      <c r="O18" s="1" t="str">
        <f t="array" ref="O18">IF(ISERROR(INDEX($A$1:$G$79,SMALL(IF($B$1:$B$79=$N$1,ROW($B$1:$B$79)),ROW(17:17)),4)),"",INDEX($A$1:$G$79,SMALL(IF($B$1:$B$79=$N$1,ROW($B$1:$B$79)),ROW(17:17)),4))</f>
        <v/>
      </c>
      <c r="P18" s="1" t="str">
        <f t="array" ref="P18">IF(ISERROR(INDEX($A$1:$G$79,SMALL(IF($B$1:$B$79=$N$1,ROW($B$1:$B$79)),ROW(17:17)),5)),"",INDEX($A$1:$G$79,SMALL(IF($B$1:$B$79=$N$1,ROW($B$1:$B$79)),ROW(17:17)),5))</f>
        <v/>
      </c>
      <c r="Q18" s="1" t="str">
        <f t="array" ref="Q18">IF(ISERROR(INDEX($A$1:$G$79,SMALL(IF($B$1:$B$79=$N$1,ROW($B$1:$B$79)),ROW(17:17)),7)),"",INDEX($A$1:$G$79,SMALL(IF($B$1:$B$79=$N$1,ROW($B$1:$B$79)),ROW(17:17)),7))</f>
        <v/>
      </c>
      <c r="R18" s="1" t="str">
        <f t="array" ref="R18">IF(ISERROR(INDEX($A$1:$H$79,SMALL(IF($B$1:$B$79=$N$1,ROW($B$1:$B$79)),ROW(17:17)),8)),"",INDEX($A$1:$H$79,SMALL(IF($B$1:$B$79=$N$1,ROW($B$1:$B$79)),ROW(17:17)),8))</f>
        <v/>
      </c>
      <c r="S18" s="10" t="str">
        <f t="array" ref="S18">IF(ISERROR(INDEX($A$1:$G$79,SMALL(IF($C$1:$C$79=$S$1,ROW($C$1:$C$79)),ROW(17:17)),6)),"",INDEX($A$1:$G$79,SMALL(IF($C$1:$C$79=$S$1,ROW($C$1:$C$79)),ROW(17:17)),6))</f>
        <v/>
      </c>
      <c r="T18" s="1" t="str">
        <f t="array" ref="T18">IF(ISERROR(INDEX($A$1:$G$79,SMALL(IF($C$1:$C$79=$S$1,ROW($C$1:$C$79)),ROW(17:17)),4)),"",INDEX($A$1:$G$79,SMALL(IF($C$1:$C$79=$S$1,ROW($C$1:$C$79)),ROW(17:17)),4))</f>
        <v/>
      </c>
      <c r="U18" s="1" t="str">
        <f t="array" ref="U18">IF(ISERROR(INDEX($A$1:$G$79,SMALL(IF($C$1:$C$79=$S$1,ROW($C$1:$C$79)),ROW(17:17)),5)),"",INDEX($A$1:$G$79,SMALL(IF($C$1:$C$79=$S$1,ROW($C$1:$C$79)),ROW(17:17)),5))</f>
        <v/>
      </c>
      <c r="V18" s="1" t="str">
        <f t="array" ref="V18">IF(ISERROR(INDEX($A$1:$G$79,SMALL(IF($C$1:$C$79=$S$1,ROW($C$1:$C$79)),ROW(17:17)),7)),"",INDEX($A$1:$G$79,SMALL(IF($C$1:$C$79=$S$1,ROW($C$1:$C$79)),ROW(17:17)),7))</f>
        <v/>
      </c>
      <c r="W18" s="1" t="str">
        <f t="array" ref="W18">IF(ISERROR(INDEX($A$1:$H$79,SMALL(IF($C$1:$C$79=$S$1,ROW($C$1:$C$79)),ROW(17:17)),8)),"",INDEX($A$1:$H$79,SMALL(IF($C$1:$C$79=$S$1,ROW($C$1:$C$79)),ROW(17:17)),8))</f>
        <v/>
      </c>
      <c r="X18" s="1" t="s">
        <v>26</v>
      </c>
    </row>
    <row r="19" spans="1:24" x14ac:dyDescent="0.3">
      <c r="A19" s="1">
        <f>'Access &amp; Input'!F25</f>
        <v>0</v>
      </c>
      <c r="B19" s="1">
        <f>'Access &amp; Input'!G25</f>
        <v>0</v>
      </c>
      <c r="C19" s="1">
        <f>'Access &amp; Input'!H25</f>
        <v>0</v>
      </c>
      <c r="D19" s="1">
        <f>'Access &amp; Input'!B25</f>
        <v>0</v>
      </c>
      <c r="E19" s="1">
        <f>'Access &amp; Input'!C25</f>
        <v>0</v>
      </c>
      <c r="F19" s="1" t="str">
        <f>'Access &amp; Input'!D25</f>
        <v>Optional notes here</v>
      </c>
      <c r="G19" s="1" t="s">
        <v>252</v>
      </c>
      <c r="H19" s="1">
        <v>0</v>
      </c>
      <c r="I19" s="10" t="str">
        <f t="array" ref="I19">IF(ISERROR(INDEX($A$1:$G$79,SMALL(IF($A$1:$A$79=$I$1,ROW($A$1:$A$79)),ROW(18:18)),7)),"",INDEX($A$1:$G$79,SMALL(IF($A$1:$A$79=$I$1,ROW($A$1:$A$79)),ROW(18:18)),7))</f>
        <v/>
      </c>
      <c r="J19" s="1" t="str">
        <f t="array" ref="J19">IF(ISERROR(INDEX($A$1:$G$79,SMALL(IF($A$1:$A$79=$I$1,ROW($A$1:$A$79)),ROW(18:18)),4)),"",INDEX($A$1:$G$79,SMALL(IF($A$1:$A$79=$I$1,ROW($A$1:$A$79)),ROW(18:18)),4))</f>
        <v/>
      </c>
      <c r="K19" s="1" t="str">
        <f t="array" ref="K19">IF(ISERROR(INDEX($A$1:$G$79,SMALL(IF($A$1:$A$79=$I$1,ROW($A$1:$A$79)),ROW(18:18)),5)),"",INDEX($A$1:$G$79,SMALL(IF($A$1:$A$79=$I$1,ROW($A$1:$A$79)),ROW(18:18)),5))</f>
        <v/>
      </c>
      <c r="L19" s="1" t="str">
        <f t="array" ref="L19">IF(ISERROR(INDEX($A$1:$G$79,SMALL(IF($A$1:$A$79=$I$1,ROW($A$1:$A$79)),ROW(18:18)),6)),"",INDEX($A$1:$G$79,SMALL(IF($A$1:$A$79=$I$1,ROW($A$1:$A$79)),ROW(18:18)),6))</f>
        <v/>
      </c>
      <c r="M19" s="1" t="str">
        <f t="array" ref="M19">IF(ISERROR(INDEX($A$1:$H$79,SMALL(IF($A$1:$A$79=$I$1,ROW($A$1:$A$79)),ROW(18:18)),8)),"",INDEX($A$1:$H$79,SMALL(IF($A$1:$A$79=$I$1,ROW($A$1:$A$79)),ROW(18:18)),8))</f>
        <v/>
      </c>
      <c r="N19" s="10" t="str">
        <f t="array" ref="N19">IF(ISERROR(INDEX($A$1:$G$79,SMALL(IF($B$1:$B$79=$N$1,ROW($B$1:$B$79)),ROW(18:18)),6)),"",INDEX($A$1:$G$79,SMALL(IF($B$1:$B$79=$N$1,ROW($B$1:$B$79)),ROW(18:18)),6))</f>
        <v/>
      </c>
      <c r="O19" s="1" t="str">
        <f t="array" ref="O19">IF(ISERROR(INDEX($A$1:$G$79,SMALL(IF($B$1:$B$79=$N$1,ROW($B$1:$B$79)),ROW(18:18)),4)),"",INDEX($A$1:$G$79,SMALL(IF($B$1:$B$79=$N$1,ROW($B$1:$B$79)),ROW(18:18)),4))</f>
        <v/>
      </c>
      <c r="P19" s="1" t="str">
        <f t="array" ref="P19">IF(ISERROR(INDEX($A$1:$G$79,SMALL(IF($B$1:$B$79=$N$1,ROW($B$1:$B$79)),ROW(18:18)),5)),"",INDEX($A$1:$G$79,SMALL(IF($B$1:$B$79=$N$1,ROW($B$1:$B$79)),ROW(18:18)),5))</f>
        <v/>
      </c>
      <c r="Q19" s="1" t="str">
        <f t="array" ref="Q19">IF(ISERROR(INDEX($A$1:$G$79,SMALL(IF($B$1:$B$79=$N$1,ROW($B$1:$B$79)),ROW(18:18)),7)),"",INDEX($A$1:$G$79,SMALL(IF($B$1:$B$79=$N$1,ROW($B$1:$B$79)),ROW(18:18)),7))</f>
        <v/>
      </c>
      <c r="R19" s="1" t="str">
        <f t="array" ref="R19">IF(ISERROR(INDEX($A$1:$H$79,SMALL(IF($B$1:$B$79=$N$1,ROW($B$1:$B$79)),ROW(18:18)),8)),"",INDEX($A$1:$H$79,SMALL(IF($B$1:$B$79=$N$1,ROW($B$1:$B$79)),ROW(18:18)),8))</f>
        <v/>
      </c>
      <c r="S19" s="10" t="str">
        <f t="array" ref="S19">IF(ISERROR(INDEX($A$1:$G$79,SMALL(IF($C$1:$C$79=$S$1,ROW($C$1:$C$79)),ROW(18:18)),6)),"",INDEX($A$1:$G$79,SMALL(IF($C$1:$C$79=$S$1,ROW($C$1:$C$79)),ROW(18:18)),6))</f>
        <v/>
      </c>
      <c r="T19" s="1" t="str">
        <f t="array" ref="T19">IF(ISERROR(INDEX($A$1:$G$79,SMALL(IF($C$1:$C$79=$S$1,ROW($C$1:$C$79)),ROW(18:18)),4)),"",INDEX($A$1:$G$79,SMALL(IF($C$1:$C$79=$S$1,ROW($C$1:$C$79)),ROW(18:18)),4))</f>
        <v/>
      </c>
      <c r="U19" s="1" t="str">
        <f t="array" ref="U19">IF(ISERROR(INDEX($A$1:$G$79,SMALL(IF($C$1:$C$79=$S$1,ROW($C$1:$C$79)),ROW(18:18)),5)),"",INDEX($A$1:$G$79,SMALL(IF($C$1:$C$79=$S$1,ROW($C$1:$C$79)),ROW(18:18)),5))</f>
        <v/>
      </c>
      <c r="V19" s="1" t="str">
        <f t="array" ref="V19">IF(ISERROR(INDEX($A$1:$G$79,SMALL(IF($C$1:$C$79=$S$1,ROW($C$1:$C$79)),ROW(18:18)),7)),"",INDEX($A$1:$G$79,SMALL(IF($C$1:$C$79=$S$1,ROW($C$1:$C$79)),ROW(18:18)),7))</f>
        <v/>
      </c>
      <c r="W19" s="1" t="str">
        <f t="array" ref="W19">IF(ISERROR(INDEX($A$1:$H$79,SMALL(IF($C$1:$C$79=$S$1,ROW($C$1:$C$79)),ROW(18:18)),8)),"",INDEX($A$1:$H$79,SMALL(IF($C$1:$C$79=$S$1,ROW($C$1:$C$79)),ROW(18:18)),8))</f>
        <v/>
      </c>
      <c r="X19" s="1" t="s">
        <v>26</v>
      </c>
    </row>
    <row r="20" spans="1:24" x14ac:dyDescent="0.3">
      <c r="A20" s="1" t="str">
        <f>'Services &amp; Housing'!F7</f>
        <v>Please select answer</v>
      </c>
      <c r="B20" s="1" t="str">
        <f>'Services &amp; Housing'!G7</f>
        <v>Please select answer</v>
      </c>
      <c r="C20" s="1" t="str">
        <f>'Services &amp; Housing'!H7</f>
        <v>Please select answer</v>
      </c>
      <c r="D20" s="1">
        <f>'Services &amp; Housing'!B7</f>
        <v>1</v>
      </c>
      <c r="E20" s="1" t="str">
        <f>'Services &amp; Housing'!C7</f>
        <v>Projects promote participant choice in services</v>
      </c>
      <c r="F20" s="1" t="str">
        <f>'Services &amp; Housing'!D7</f>
        <v>Participants are able to choose from an array of services. Services offered are housing focused and include the following areas of support: employment and income, childhood and education, community connection, and stabilization to maintain housing.  These should be provided by linking to community-based services.</v>
      </c>
      <c r="G20" s="1" t="s">
        <v>99</v>
      </c>
      <c r="H20" s="1" t="str">
        <f>F21</f>
        <v>Optional notes here</v>
      </c>
      <c r="I20" s="10" t="str">
        <f t="array" ref="I20">IF(ISERROR(INDEX($A$1:$G$79,SMALL(IF($A$1:$A$79=$I$1,ROW($A$1:$A$79)),ROW(19:19)),7)),"",INDEX($A$1:$G$79,SMALL(IF($A$1:$A$79=$I$1,ROW($A$1:$A$79)),ROW(19:19)),7))</f>
        <v/>
      </c>
      <c r="J20" s="1" t="str">
        <f t="array" ref="J20">IF(ISERROR(INDEX($A$1:$G$79,SMALL(IF($A$1:$A$79=$I$1,ROW($A$1:$A$79)),ROW(19:19)),4)),"",INDEX($A$1:$G$79,SMALL(IF($A$1:$A$79=$I$1,ROW($A$1:$A$79)),ROW(19:19)),4))</f>
        <v/>
      </c>
      <c r="K20" s="1" t="str">
        <f t="array" ref="K20">IF(ISERROR(INDEX($A$1:$G$79,SMALL(IF($A$1:$A$79=$I$1,ROW($A$1:$A$79)),ROW(19:19)),5)),"",INDEX($A$1:$G$79,SMALL(IF($A$1:$A$79=$I$1,ROW($A$1:$A$79)),ROW(19:19)),5))</f>
        <v/>
      </c>
      <c r="L20" s="1" t="str">
        <f t="array" ref="L20">IF(ISERROR(INDEX($A$1:$G$79,SMALL(IF($A$1:$A$79=$I$1,ROW($A$1:$A$79)),ROW(19:19)),6)),"",INDEX($A$1:$G$79,SMALL(IF($A$1:$A$79=$I$1,ROW($A$1:$A$79)),ROW(19:19)),6))</f>
        <v/>
      </c>
      <c r="M20" s="1" t="str">
        <f t="array" ref="M20">IF(ISERROR(INDEX($A$1:$H$79,SMALL(IF($A$1:$A$79=$I$1,ROW($A$1:$A$79)),ROW(19:19)),8)),"",INDEX($A$1:$H$79,SMALL(IF($A$1:$A$79=$I$1,ROW($A$1:$A$79)),ROW(19:19)),8))</f>
        <v/>
      </c>
      <c r="N20" s="10" t="str">
        <f t="array" ref="N20">IF(ISERROR(INDEX($A$1:$G$79,SMALL(IF($B$1:$B$79=$N$1,ROW($B$1:$B$79)),ROW(19:19)),6)),"",INDEX($A$1:$G$79,SMALL(IF($B$1:$B$79=$N$1,ROW($B$1:$B$79)),ROW(19:19)),6))</f>
        <v/>
      </c>
      <c r="O20" s="1" t="str">
        <f t="array" ref="O20">IF(ISERROR(INDEX($A$1:$G$79,SMALL(IF($B$1:$B$79=$N$1,ROW($B$1:$B$79)),ROW(19:19)),4)),"",INDEX($A$1:$G$79,SMALL(IF($B$1:$B$79=$N$1,ROW($B$1:$B$79)),ROW(19:19)),4))</f>
        <v/>
      </c>
      <c r="P20" s="1" t="str">
        <f t="array" ref="P20">IF(ISERROR(INDEX($A$1:$G$79,SMALL(IF($B$1:$B$79=$N$1,ROW($B$1:$B$79)),ROW(19:19)),5)),"",INDEX($A$1:$G$79,SMALL(IF($B$1:$B$79=$N$1,ROW($B$1:$B$79)),ROW(19:19)),5))</f>
        <v/>
      </c>
      <c r="Q20" s="1" t="str">
        <f t="array" ref="Q20">IF(ISERROR(INDEX($A$1:$G$79,SMALL(IF($B$1:$B$79=$N$1,ROW($B$1:$B$79)),ROW(19:19)),7)),"",INDEX($A$1:$G$79,SMALL(IF($B$1:$B$79=$N$1,ROW($B$1:$B$79)),ROW(19:19)),7))</f>
        <v/>
      </c>
      <c r="R20" s="1" t="str">
        <f t="array" ref="R20">IF(ISERROR(INDEX($A$1:$H$79,SMALL(IF($B$1:$B$79=$N$1,ROW($B$1:$B$79)),ROW(19:19)),8)),"",INDEX($A$1:$H$79,SMALL(IF($B$1:$B$79=$N$1,ROW($B$1:$B$79)),ROW(19:19)),8))</f>
        <v/>
      </c>
      <c r="S20" s="10" t="str">
        <f t="array" ref="S20">IF(ISERROR(INDEX($A$1:$G$79,SMALL(IF($C$1:$C$79=$S$1,ROW($C$1:$C$79)),ROW(19:19)),6)),"",INDEX($A$1:$G$79,SMALL(IF($C$1:$C$79=$S$1,ROW($C$1:$C$79)),ROW(19:19)),6))</f>
        <v/>
      </c>
      <c r="T20" s="1" t="str">
        <f t="array" ref="T20">IF(ISERROR(INDEX($A$1:$G$79,SMALL(IF($C$1:$C$79=$S$1,ROW($C$1:$C$79)),ROW(19:19)),4)),"",INDEX($A$1:$G$79,SMALL(IF($C$1:$C$79=$S$1,ROW($C$1:$C$79)),ROW(19:19)),4))</f>
        <v/>
      </c>
      <c r="U20" s="1" t="str">
        <f t="array" ref="U20">IF(ISERROR(INDEX($A$1:$G$79,SMALL(IF($C$1:$C$79=$S$1,ROW($C$1:$C$79)),ROW(19:19)),5)),"",INDEX($A$1:$G$79,SMALL(IF($C$1:$C$79=$S$1,ROW($C$1:$C$79)),ROW(19:19)),5))</f>
        <v/>
      </c>
      <c r="V20" s="1" t="str">
        <f t="array" ref="V20">IF(ISERROR(INDEX($A$1:$G$79,SMALL(IF($C$1:$C$79=$S$1,ROW($C$1:$C$79)),ROW(19:19)),7)),"",INDEX($A$1:$G$79,SMALL(IF($C$1:$C$79=$S$1,ROW($C$1:$C$79)),ROW(19:19)),7))</f>
        <v/>
      </c>
      <c r="W20" s="1" t="str">
        <f t="array" ref="W20">IF(ISERROR(INDEX($A$1:$H$79,SMALL(IF($C$1:$C$79=$S$1,ROW($C$1:$C$79)),ROW(19:19)),8)),"",INDEX($A$1:$H$79,SMALL(IF($C$1:$C$79=$S$1,ROW($C$1:$C$79)),ROW(19:19)),8))</f>
        <v/>
      </c>
      <c r="X20" s="1" t="s">
        <v>26</v>
      </c>
    </row>
    <row r="21" spans="1:24" x14ac:dyDescent="0.3">
      <c r="A21" s="1">
        <f>'Services &amp; Housing'!F8</f>
        <v>0</v>
      </c>
      <c r="B21" s="1">
        <f>'Services &amp; Housing'!G8</f>
        <v>0</v>
      </c>
      <c r="C21" s="1">
        <f>'Services &amp; Housing'!H8</f>
        <v>0</v>
      </c>
      <c r="D21" s="1">
        <f>'Services &amp; Housing'!B8</f>
        <v>0</v>
      </c>
      <c r="E21" s="1">
        <f>'Services &amp; Housing'!C8</f>
        <v>0</v>
      </c>
      <c r="F21" s="1" t="str">
        <f>'Services &amp; Housing'!D8</f>
        <v>Optional notes here</v>
      </c>
      <c r="G21" s="1" t="s">
        <v>99</v>
      </c>
      <c r="H21" s="1">
        <v>0</v>
      </c>
      <c r="I21" s="10" t="str">
        <f t="array" ref="I21">IF(ISERROR(INDEX($A$1:$G$79,SMALL(IF($A$1:$A$79=$I$1,ROW($A$1:$A$79)),ROW(20:20)),7)),"",INDEX($A$1:$G$79,SMALL(IF($A$1:$A$79=$I$1,ROW($A$1:$A$79)),ROW(20:20)),7))</f>
        <v/>
      </c>
      <c r="J21" s="1" t="str">
        <f t="array" ref="J21">IF(ISERROR(INDEX($A$1:$G$79,SMALL(IF($A$1:$A$79=$I$1,ROW($A$1:$A$79)),ROW(20:20)),4)),"",INDEX($A$1:$G$79,SMALL(IF($A$1:$A$79=$I$1,ROW($A$1:$A$79)),ROW(20:20)),4))</f>
        <v/>
      </c>
      <c r="K21" s="1" t="str">
        <f t="array" ref="K21">IF(ISERROR(INDEX($A$1:$G$79,SMALL(IF($A$1:$A$79=$I$1,ROW($A$1:$A$79)),ROW(20:20)),5)),"",INDEX($A$1:$G$79,SMALL(IF($A$1:$A$79=$I$1,ROW($A$1:$A$79)),ROW(20:20)),5))</f>
        <v/>
      </c>
      <c r="L21" s="1" t="str">
        <f t="array" ref="L21">IF(ISERROR(INDEX($A$1:$G$79,SMALL(IF($A$1:$A$79=$I$1,ROW($A$1:$A$79)),ROW(20:20)),6)),"",INDEX($A$1:$G$79,SMALL(IF($A$1:$A$79=$I$1,ROW($A$1:$A$79)),ROW(20:20)),6))</f>
        <v/>
      </c>
      <c r="M21" s="1" t="str">
        <f t="array" ref="M21">IF(ISERROR(INDEX($A$1:$H$79,SMALL(IF($A$1:$A$79=$I$1,ROW($A$1:$A$79)),ROW(20:20)),8)),"",INDEX($A$1:$H$79,SMALL(IF($A$1:$A$79=$I$1,ROW($A$1:$A$79)),ROW(20:20)),8))</f>
        <v/>
      </c>
      <c r="N21" s="10" t="str">
        <f t="array" ref="N21">IF(ISERROR(INDEX($A$1:$G$79,SMALL(IF($B$1:$B$79=$N$1,ROW($B$1:$B$79)),ROW(20:20)),6)),"",INDEX($A$1:$G$79,SMALL(IF($B$1:$B$79=$N$1,ROW($B$1:$B$79)),ROW(20:20)),6))</f>
        <v/>
      </c>
      <c r="O21" s="1" t="str">
        <f t="array" ref="O21">IF(ISERROR(INDEX($A$1:$G$79,SMALL(IF($B$1:$B$79=$N$1,ROW($B$1:$B$79)),ROW(20:20)),4)),"",INDEX($A$1:$G$79,SMALL(IF($B$1:$B$79=$N$1,ROW($B$1:$B$79)),ROW(20:20)),4))</f>
        <v/>
      </c>
      <c r="P21" s="1" t="str">
        <f t="array" ref="P21">IF(ISERROR(INDEX($A$1:$G$79,SMALL(IF($B$1:$B$79=$N$1,ROW($B$1:$B$79)),ROW(20:20)),5)),"",INDEX($A$1:$G$79,SMALL(IF($B$1:$B$79=$N$1,ROW($B$1:$B$79)),ROW(20:20)),5))</f>
        <v/>
      </c>
      <c r="Q21" s="1" t="str">
        <f t="array" ref="Q21">IF(ISERROR(INDEX($A$1:$G$79,SMALL(IF($B$1:$B$79=$N$1,ROW($B$1:$B$79)),ROW(20:20)),7)),"",INDEX($A$1:$G$79,SMALL(IF($B$1:$B$79=$N$1,ROW($B$1:$B$79)),ROW(20:20)),7))</f>
        <v/>
      </c>
      <c r="R21" s="1" t="str">
        <f t="array" ref="R21">IF(ISERROR(INDEX($A$1:$H$79,SMALL(IF($B$1:$B$79=$N$1,ROW($B$1:$B$79)),ROW(20:20)),8)),"",INDEX($A$1:$H$79,SMALL(IF($B$1:$B$79=$N$1,ROW($B$1:$B$79)),ROW(20:20)),8))</f>
        <v/>
      </c>
      <c r="S21" s="10" t="str">
        <f t="array" ref="S21">IF(ISERROR(INDEX($A$1:$G$79,SMALL(IF($C$1:$C$79=$S$1,ROW($C$1:$C$79)),ROW(20:20)),6)),"",INDEX($A$1:$G$79,SMALL(IF($C$1:$C$79=$S$1,ROW($C$1:$C$79)),ROW(20:20)),6))</f>
        <v/>
      </c>
      <c r="T21" s="1" t="str">
        <f t="array" ref="T21">IF(ISERROR(INDEX($A$1:$G$79,SMALL(IF($C$1:$C$79=$S$1,ROW($C$1:$C$79)),ROW(20:20)),4)),"",INDEX($A$1:$G$79,SMALL(IF($C$1:$C$79=$S$1,ROW($C$1:$C$79)),ROW(20:20)),4))</f>
        <v/>
      </c>
      <c r="U21" s="1" t="str">
        <f t="array" ref="U21">IF(ISERROR(INDEX($A$1:$G$79,SMALL(IF($C$1:$C$79=$S$1,ROW($C$1:$C$79)),ROW(20:20)),5)),"",INDEX($A$1:$G$79,SMALL(IF($C$1:$C$79=$S$1,ROW($C$1:$C$79)),ROW(20:20)),5))</f>
        <v/>
      </c>
      <c r="V21" s="1" t="str">
        <f t="array" ref="V21">IF(ISERROR(INDEX($A$1:$G$79,SMALL(IF($C$1:$C$79=$S$1,ROW($C$1:$C$79)),ROW(20:20)),7)),"",INDEX($A$1:$G$79,SMALL(IF($C$1:$C$79=$S$1,ROW($C$1:$C$79)),ROW(20:20)),7))</f>
        <v/>
      </c>
      <c r="W21" s="1" t="str">
        <f t="array" ref="W21">IF(ISERROR(INDEX($A$1:$H$79,SMALL(IF($C$1:$C$79=$S$1,ROW($C$1:$C$79)),ROW(20:20)),8)),"",INDEX($A$1:$H$79,SMALL(IF($C$1:$C$79=$S$1,ROW($C$1:$C$79)),ROW(20:20)),8))</f>
        <v/>
      </c>
      <c r="X21" s="1" t="s">
        <v>26</v>
      </c>
    </row>
    <row r="22" spans="1:24" x14ac:dyDescent="0.3">
      <c r="A22" s="1" t="str">
        <f>'Services &amp; Housing'!F9</f>
        <v>Please select answer</v>
      </c>
      <c r="B22" s="1" t="str">
        <f>'Services &amp; Housing'!G9</f>
        <v>Please select answer</v>
      </c>
      <c r="C22" s="1" t="str">
        <f>'Services &amp; Housing'!H9</f>
        <v>Please select answer</v>
      </c>
      <c r="D22" s="1">
        <f>'Services &amp; Housing'!B9</f>
        <v>2</v>
      </c>
      <c r="E22" s="1" t="str">
        <f>'Services &amp; Housing'!C9</f>
        <v>Person Centered Planning is a guiding principle of the service planning process</v>
      </c>
      <c r="F22" s="1" t="str">
        <f>'Services &amp; Housing'!D9</f>
        <v>Person-centered Planning is a guiding principle of the service planning process</v>
      </c>
      <c r="G22" s="1" t="s">
        <v>99</v>
      </c>
      <c r="H22" s="1" t="str">
        <f>F23</f>
        <v>Optional notes here</v>
      </c>
      <c r="I22" s="10" t="str">
        <f t="array" ref="I22">IF(ISERROR(INDEX($A$1:$G$79,SMALL(IF($A$1:$A$79=$I$1,ROW($A$1:$A$79)),ROW(21:21)),7)),"",INDEX($A$1:$G$79,SMALL(IF($A$1:$A$79=$I$1,ROW($A$1:$A$79)),ROW(21:21)),7))</f>
        <v/>
      </c>
      <c r="J22" s="1" t="str">
        <f t="array" ref="J22">IF(ISERROR(INDEX($A$1:$G$79,SMALL(IF($A$1:$A$79=$I$1,ROW($A$1:$A$79)),ROW(21:21)),4)),"",INDEX($A$1:$G$79,SMALL(IF($A$1:$A$79=$I$1,ROW($A$1:$A$79)),ROW(21:21)),4))</f>
        <v/>
      </c>
      <c r="K22" s="1" t="str">
        <f t="array" ref="K22">IF(ISERROR(INDEX($A$1:$G$79,SMALL(IF($A$1:$A$79=$I$1,ROW($A$1:$A$79)),ROW(21:21)),5)),"",INDEX($A$1:$G$79,SMALL(IF($A$1:$A$79=$I$1,ROW($A$1:$A$79)),ROW(21:21)),5))</f>
        <v/>
      </c>
      <c r="L22" s="1" t="str">
        <f t="array" ref="L22">IF(ISERROR(INDEX($A$1:$G$79,SMALL(IF($A$1:$A$79=$I$1,ROW($A$1:$A$79)),ROW(21:21)),6)),"",INDEX($A$1:$G$79,SMALL(IF($A$1:$A$79=$I$1,ROW($A$1:$A$79)),ROW(21:21)),6))</f>
        <v/>
      </c>
      <c r="M22" s="1" t="str">
        <f t="array" ref="M22">IF(ISERROR(INDEX($A$1:$H$79,SMALL(IF($A$1:$A$79=$I$1,ROW($A$1:$A$79)),ROW(21:21)),8)),"",INDEX($A$1:$H$79,SMALL(IF($A$1:$A$79=$I$1,ROW($A$1:$A$79)),ROW(21:21)),8))</f>
        <v/>
      </c>
      <c r="N22" s="10" t="str">
        <f t="array" ref="N22">IF(ISERROR(INDEX($A$1:$G$79,SMALL(IF($B$1:$B$79=$N$1,ROW($B$1:$B$79)),ROW(21:21)),6)),"",INDEX($A$1:$G$79,SMALL(IF($B$1:$B$79=$N$1,ROW($B$1:$B$79)),ROW(21:21)),6))</f>
        <v/>
      </c>
      <c r="O22" s="1" t="str">
        <f t="array" ref="O22">IF(ISERROR(INDEX($A$1:$G$79,SMALL(IF($B$1:$B$79=$N$1,ROW($B$1:$B$79)),ROW(21:21)),4)),"",INDEX($A$1:$G$79,SMALL(IF($B$1:$B$79=$N$1,ROW($B$1:$B$79)),ROW(21:21)),4))</f>
        <v/>
      </c>
      <c r="P22" s="1" t="str">
        <f t="array" ref="P22">IF(ISERROR(INDEX($A$1:$G$79,SMALL(IF($B$1:$B$79=$N$1,ROW($B$1:$B$79)),ROW(21:21)),5)),"",INDEX($A$1:$G$79,SMALL(IF($B$1:$B$79=$N$1,ROW($B$1:$B$79)),ROW(21:21)),5))</f>
        <v/>
      </c>
      <c r="Q22" s="1" t="str">
        <f t="array" ref="Q22">IF(ISERROR(INDEX($A$1:$G$79,SMALL(IF($B$1:$B$79=$N$1,ROW($B$1:$B$79)),ROW(21:21)),7)),"",INDEX($A$1:$G$79,SMALL(IF($B$1:$B$79=$N$1,ROW($B$1:$B$79)),ROW(21:21)),7))</f>
        <v/>
      </c>
      <c r="R22" s="1" t="str">
        <f t="array" ref="R22">IF(ISERROR(INDEX($A$1:$H$79,SMALL(IF($B$1:$B$79=$N$1,ROW($B$1:$B$79)),ROW(21:21)),8)),"",INDEX($A$1:$H$79,SMALL(IF($B$1:$B$79=$N$1,ROW($B$1:$B$79)),ROW(21:21)),8))</f>
        <v/>
      </c>
      <c r="S22" s="10" t="str">
        <f t="array" ref="S22">IF(ISERROR(INDEX($A$1:$G$79,SMALL(IF($C$1:$C$79=$S$1,ROW($C$1:$C$79)),ROW(21:21)),6)),"",INDEX($A$1:$G$79,SMALL(IF($C$1:$C$79=$S$1,ROW($C$1:$C$79)),ROW(21:21)),6))</f>
        <v/>
      </c>
      <c r="T22" s="1" t="str">
        <f t="array" ref="T22">IF(ISERROR(INDEX($A$1:$G$79,SMALL(IF($C$1:$C$79=$S$1,ROW($C$1:$C$79)),ROW(21:21)),4)),"",INDEX($A$1:$G$79,SMALL(IF($C$1:$C$79=$S$1,ROW($C$1:$C$79)),ROW(21:21)),4))</f>
        <v/>
      </c>
      <c r="U22" s="1" t="str">
        <f t="array" ref="U22">IF(ISERROR(INDEX($A$1:$G$79,SMALL(IF($C$1:$C$79=$S$1,ROW($C$1:$C$79)),ROW(21:21)),5)),"",INDEX($A$1:$G$79,SMALL(IF($C$1:$C$79=$S$1,ROW($C$1:$C$79)),ROW(21:21)),5))</f>
        <v/>
      </c>
      <c r="V22" s="1" t="str">
        <f t="array" ref="V22">IF(ISERROR(INDEX($A$1:$G$79,SMALL(IF($C$1:$C$79=$S$1,ROW($C$1:$C$79)),ROW(21:21)),7)),"",INDEX($A$1:$G$79,SMALL(IF($C$1:$C$79=$S$1,ROW($C$1:$C$79)),ROW(21:21)),7))</f>
        <v/>
      </c>
      <c r="W22" s="1" t="str">
        <f t="array" ref="W22">IF(ISERROR(INDEX($A$1:$H$79,SMALL(IF($C$1:$C$79=$S$1,ROW($C$1:$C$79)),ROW(21:21)),8)),"",INDEX($A$1:$H$79,SMALL(IF($C$1:$C$79=$S$1,ROW($C$1:$C$79)),ROW(21:21)),8))</f>
        <v/>
      </c>
      <c r="X22" s="1" t="s">
        <v>26</v>
      </c>
    </row>
    <row r="23" spans="1:24" x14ac:dyDescent="0.3">
      <c r="A23" s="1">
        <f>'Services &amp; Housing'!F10</f>
        <v>0</v>
      </c>
      <c r="B23" s="1">
        <f>'Services &amp; Housing'!G10</f>
        <v>0</v>
      </c>
      <c r="C23" s="1">
        <f>'Services &amp; Housing'!H10</f>
        <v>0</v>
      </c>
      <c r="D23" s="1">
        <f>'Services &amp; Housing'!B10</f>
        <v>0</v>
      </c>
      <c r="E23" s="1">
        <f>'Services &amp; Housing'!C10</f>
        <v>0</v>
      </c>
      <c r="F23" s="1" t="str">
        <f>'Services &amp; Housing'!D10</f>
        <v>Optional notes here</v>
      </c>
      <c r="G23" s="1" t="s">
        <v>99</v>
      </c>
      <c r="H23" s="1">
        <v>0</v>
      </c>
      <c r="I23" s="10" t="str">
        <f t="array" ref="I23">IF(ISERROR(INDEX($A$1:$G$79,SMALL(IF($A$1:$A$79=$I$1,ROW($A$1:$A$79)),ROW(22:22)),7)),"",INDEX($A$1:$G$79,SMALL(IF($A$1:$A$79=$I$1,ROW($A$1:$A$79)),ROW(22:22)),7))</f>
        <v/>
      </c>
      <c r="J23" s="1" t="str">
        <f t="array" ref="J23">IF(ISERROR(INDEX($A$1:$G$79,SMALL(IF($A$1:$A$79=$I$1,ROW($A$1:$A$79)),ROW(22:22)),4)),"",INDEX($A$1:$G$79,SMALL(IF($A$1:$A$79=$I$1,ROW($A$1:$A$79)),ROW(22:22)),4))</f>
        <v/>
      </c>
      <c r="K23" s="1" t="str">
        <f t="array" ref="K23">IF(ISERROR(INDEX($A$1:$G$79,SMALL(IF($A$1:$A$79=$I$1,ROW($A$1:$A$79)),ROW(22:22)),5)),"",INDEX($A$1:$G$79,SMALL(IF($A$1:$A$79=$I$1,ROW($A$1:$A$79)),ROW(22:22)),5))</f>
        <v/>
      </c>
      <c r="L23" s="1" t="str">
        <f t="array" ref="L23">IF(ISERROR(INDEX($A$1:$G$79,SMALL(IF($A$1:$A$79=$I$1,ROW($A$1:$A$79)),ROW(22:22)),6)),"",INDEX($A$1:$G$79,SMALL(IF($A$1:$A$79=$I$1,ROW($A$1:$A$79)),ROW(22:22)),6))</f>
        <v/>
      </c>
      <c r="M23" s="1" t="str">
        <f t="array" ref="M23">IF(ISERROR(INDEX($A$1:$H$79,SMALL(IF($A$1:$A$79=$I$1,ROW($A$1:$A$79)),ROW(22:22)),8)),"",INDEX($A$1:$H$79,SMALL(IF($A$1:$A$79=$I$1,ROW($A$1:$A$79)),ROW(22:22)),8))</f>
        <v/>
      </c>
      <c r="N23" s="10" t="str">
        <f t="array" ref="N23">IF(ISERROR(INDEX($A$1:$G$79,SMALL(IF($B$1:$B$79=$N$1,ROW($B$1:$B$79)),ROW(22:22)),6)),"",INDEX($A$1:$G$79,SMALL(IF($B$1:$B$79=$N$1,ROW($B$1:$B$79)),ROW(22:22)),6))</f>
        <v/>
      </c>
      <c r="O23" s="1" t="str">
        <f t="array" ref="O23">IF(ISERROR(INDEX($A$1:$G$79,SMALL(IF($B$1:$B$79=$N$1,ROW($B$1:$B$79)),ROW(22:22)),4)),"",INDEX($A$1:$G$79,SMALL(IF($B$1:$B$79=$N$1,ROW($B$1:$B$79)),ROW(22:22)),4))</f>
        <v/>
      </c>
      <c r="P23" s="1" t="str">
        <f t="array" ref="P23">IF(ISERROR(INDEX($A$1:$G$79,SMALL(IF($B$1:$B$79=$N$1,ROW($B$1:$B$79)),ROW(22:22)),5)),"",INDEX($A$1:$G$79,SMALL(IF($B$1:$B$79=$N$1,ROW($B$1:$B$79)),ROW(22:22)),5))</f>
        <v/>
      </c>
      <c r="Q23" s="1" t="str">
        <f t="array" ref="Q23">IF(ISERROR(INDEX($A$1:$G$79,SMALL(IF($B$1:$B$79=$N$1,ROW($B$1:$B$79)),ROW(22:22)),7)),"",INDEX($A$1:$G$79,SMALL(IF($B$1:$B$79=$N$1,ROW($B$1:$B$79)),ROW(22:22)),7))</f>
        <v/>
      </c>
      <c r="R23" s="1" t="str">
        <f t="array" ref="R23">IF(ISERROR(INDEX($A$1:$H$79,SMALL(IF($B$1:$B$79=$N$1,ROW($B$1:$B$79)),ROW(22:22)),8)),"",INDEX($A$1:$H$79,SMALL(IF($B$1:$B$79=$N$1,ROW($B$1:$B$79)),ROW(22:22)),8))</f>
        <v/>
      </c>
      <c r="S23" s="10" t="str">
        <f t="array" ref="S23">IF(ISERROR(INDEX($A$1:$G$79,SMALL(IF($C$1:$C$79=$S$1,ROW($C$1:$C$79)),ROW(22:22)),6)),"",INDEX($A$1:$G$79,SMALL(IF($C$1:$C$79=$S$1,ROW($C$1:$C$79)),ROW(22:22)),6))</f>
        <v/>
      </c>
      <c r="T23" s="1" t="str">
        <f t="array" ref="T23">IF(ISERROR(INDEX($A$1:$G$79,SMALL(IF($C$1:$C$79=$S$1,ROW($C$1:$C$79)),ROW(22:22)),4)),"",INDEX($A$1:$G$79,SMALL(IF($C$1:$C$79=$S$1,ROW($C$1:$C$79)),ROW(22:22)),4))</f>
        <v/>
      </c>
      <c r="U23" s="1" t="str">
        <f t="array" ref="U23">IF(ISERROR(INDEX($A$1:$G$79,SMALL(IF($C$1:$C$79=$S$1,ROW($C$1:$C$79)),ROW(22:22)),5)),"",INDEX($A$1:$G$79,SMALL(IF($C$1:$C$79=$S$1,ROW($C$1:$C$79)),ROW(22:22)),5))</f>
        <v/>
      </c>
      <c r="V23" s="1" t="str">
        <f t="array" ref="V23">IF(ISERROR(INDEX($A$1:$G$79,SMALL(IF($C$1:$C$79=$S$1,ROW($C$1:$C$79)),ROW(22:22)),7)),"",INDEX($A$1:$G$79,SMALL(IF($C$1:$C$79=$S$1,ROW($C$1:$C$79)),ROW(22:22)),7))</f>
        <v/>
      </c>
      <c r="W23" s="1" t="str">
        <f t="array" ref="W23">IF(ISERROR(INDEX($A$1:$H$79,SMALL(IF($C$1:$C$79=$S$1,ROW($C$1:$C$79)),ROW(22:22)),8)),"",INDEX($A$1:$H$79,SMALL(IF($C$1:$C$79=$S$1,ROW($C$1:$C$79)),ROW(22:22)),8))</f>
        <v/>
      </c>
      <c r="X23" s="1" t="s">
        <v>26</v>
      </c>
    </row>
    <row r="24" spans="1:24" x14ac:dyDescent="0.3">
      <c r="A24" s="1" t="str">
        <f>'Services &amp; Housing'!F11</f>
        <v>Please select answer</v>
      </c>
      <c r="B24" s="1" t="str">
        <f>'Services &amp; Housing'!G11</f>
        <v>Please select answer</v>
      </c>
      <c r="C24" s="1" t="str">
        <f>'Services &amp; Housing'!H11</f>
        <v>Please select answer</v>
      </c>
      <c r="D24" s="1">
        <f>'Services &amp; Housing'!B11</f>
        <v>3</v>
      </c>
      <c r="E24" s="1" t="str">
        <f>'Services &amp; Housing'!C11</f>
        <v>Service support is as permanent as the housing</v>
      </c>
      <c r="F24" s="1" t="str">
        <f>'Services &amp; Housing'!D11</f>
        <v xml:space="preserve">Service connections are permanently available and accessible for participants in Permanent Supportive Housing.  Rapid Re-Housing projects should, at a minimum, be prepared to offer services for up to 6 months after the rental assistance ends. In emergency shelter and transitional housing, services are available as long as the participant resides in the unit or bed – and up to 6 months following exit from transitional housing.  </v>
      </c>
      <c r="G24" s="1" t="s">
        <v>99</v>
      </c>
      <c r="H24" s="1" t="str">
        <f>F25</f>
        <v>Optional notes here</v>
      </c>
      <c r="I24" s="10" t="str">
        <f t="array" ref="I24">IF(ISERROR(INDEX($A$1:$G$79,SMALL(IF($A$1:$A$79=$I$1,ROW($A$1:$A$79)),ROW(23:23)),7)),"",INDEX($A$1:$G$79,SMALL(IF($A$1:$A$79=$I$1,ROW($A$1:$A$79)),ROW(23:23)),7))</f>
        <v/>
      </c>
      <c r="J24" s="1" t="str">
        <f t="array" ref="J24">IF(ISERROR(INDEX($A$1:$G$79,SMALL(IF($A$1:$A$79=$I$1,ROW($A$1:$A$79)),ROW(23:23)),4)),"",INDEX($A$1:$G$79,SMALL(IF($A$1:$A$79=$I$1,ROW($A$1:$A$79)),ROW(23:23)),4))</f>
        <v/>
      </c>
      <c r="K24" s="1" t="str">
        <f t="array" ref="K24">IF(ISERROR(INDEX($A$1:$G$79,SMALL(IF($A$1:$A$79=$I$1,ROW($A$1:$A$79)),ROW(23:23)),5)),"",INDEX($A$1:$G$79,SMALL(IF($A$1:$A$79=$I$1,ROW($A$1:$A$79)),ROW(23:23)),5))</f>
        <v/>
      </c>
      <c r="L24" s="1" t="str">
        <f t="array" ref="L24">IF(ISERROR(INDEX($A$1:$G$79,SMALL(IF($A$1:$A$79=$I$1,ROW($A$1:$A$79)),ROW(23:23)),6)),"",INDEX($A$1:$G$79,SMALL(IF($A$1:$A$79=$I$1,ROW($A$1:$A$79)),ROW(23:23)),6))</f>
        <v/>
      </c>
      <c r="M24" s="1" t="str">
        <f t="array" ref="M24">IF(ISERROR(INDEX($A$1:$H$79,SMALL(IF($A$1:$A$79=$I$1,ROW($A$1:$A$79)),ROW(23:23)),8)),"",INDEX($A$1:$H$79,SMALL(IF($A$1:$A$79=$I$1,ROW($A$1:$A$79)),ROW(23:23)),8))</f>
        <v/>
      </c>
      <c r="N24" s="10" t="str">
        <f t="array" ref="N24">IF(ISERROR(INDEX($A$1:$G$79,SMALL(IF($B$1:$B$79=$N$1,ROW($B$1:$B$79)),ROW(23:23)),6)),"",INDEX($A$1:$G$79,SMALL(IF($B$1:$B$79=$N$1,ROW($B$1:$B$79)),ROW(23:23)),6))</f>
        <v/>
      </c>
      <c r="O24" s="1" t="str">
        <f t="array" ref="O24">IF(ISERROR(INDEX($A$1:$G$79,SMALL(IF($B$1:$B$79=$N$1,ROW($B$1:$B$79)),ROW(23:23)),4)),"",INDEX($A$1:$G$79,SMALL(IF($B$1:$B$79=$N$1,ROW($B$1:$B$79)),ROW(23:23)),4))</f>
        <v/>
      </c>
      <c r="P24" s="1" t="str">
        <f t="array" ref="P24">IF(ISERROR(INDEX($A$1:$G$79,SMALL(IF($B$1:$B$79=$N$1,ROW($B$1:$B$79)),ROW(23:23)),5)),"",INDEX($A$1:$G$79,SMALL(IF($B$1:$B$79=$N$1,ROW($B$1:$B$79)),ROW(23:23)),5))</f>
        <v/>
      </c>
      <c r="Q24" s="1" t="str">
        <f t="array" ref="Q24">IF(ISERROR(INDEX($A$1:$G$79,SMALL(IF($B$1:$B$79=$N$1,ROW($B$1:$B$79)),ROW(23:23)),7)),"",INDEX($A$1:$G$79,SMALL(IF($B$1:$B$79=$N$1,ROW($B$1:$B$79)),ROW(23:23)),7))</f>
        <v/>
      </c>
      <c r="R24" s="1" t="str">
        <f t="array" ref="R24">IF(ISERROR(INDEX($A$1:$H$79,SMALL(IF($B$1:$B$79=$N$1,ROW($B$1:$B$79)),ROW(23:23)),8)),"",INDEX($A$1:$H$79,SMALL(IF($B$1:$B$79=$N$1,ROW($B$1:$B$79)),ROW(23:23)),8))</f>
        <v/>
      </c>
      <c r="S24" s="10" t="str">
        <f t="array" ref="S24">IF(ISERROR(INDEX($A$1:$G$79,SMALL(IF($C$1:$C$79=$S$1,ROW($C$1:$C$79)),ROW(23:23)),6)),"",INDEX($A$1:$G$79,SMALL(IF($C$1:$C$79=$S$1,ROW($C$1:$C$79)),ROW(23:23)),6))</f>
        <v/>
      </c>
      <c r="T24" s="1" t="str">
        <f t="array" ref="T24">IF(ISERROR(INDEX($A$1:$G$79,SMALL(IF($C$1:$C$79=$S$1,ROW($C$1:$C$79)),ROW(23:23)),4)),"",INDEX($A$1:$G$79,SMALL(IF($C$1:$C$79=$S$1,ROW($C$1:$C$79)),ROW(23:23)),4))</f>
        <v/>
      </c>
      <c r="U24" s="1" t="str">
        <f t="array" ref="U24">IF(ISERROR(INDEX($A$1:$G$79,SMALL(IF($C$1:$C$79=$S$1,ROW($C$1:$C$79)),ROW(23:23)),5)),"",INDEX($A$1:$G$79,SMALL(IF($C$1:$C$79=$S$1,ROW($C$1:$C$79)),ROW(23:23)),5))</f>
        <v/>
      </c>
      <c r="V24" s="1" t="str">
        <f t="array" ref="V24">IF(ISERROR(INDEX($A$1:$G$79,SMALL(IF($C$1:$C$79=$S$1,ROW($C$1:$C$79)),ROW(23:23)),7)),"",INDEX($A$1:$G$79,SMALL(IF($C$1:$C$79=$S$1,ROW($C$1:$C$79)),ROW(23:23)),7))</f>
        <v/>
      </c>
      <c r="W24" s="1" t="str">
        <f t="array" ref="W24">IF(ISERROR(INDEX($A$1:$H$79,SMALL(IF($C$1:$C$79=$S$1,ROW($C$1:$C$79)),ROW(23:23)),8)),"",INDEX($A$1:$H$79,SMALL(IF($C$1:$C$79=$S$1,ROW($C$1:$C$79)),ROW(23:23)),8))</f>
        <v/>
      </c>
      <c r="X24" s="1" t="s">
        <v>26</v>
      </c>
    </row>
    <row r="25" spans="1:24" x14ac:dyDescent="0.3">
      <c r="A25" s="1">
        <f>'Services &amp; Housing'!F12</f>
        <v>0</v>
      </c>
      <c r="B25" s="1">
        <f>'Services &amp; Housing'!G12</f>
        <v>0</v>
      </c>
      <c r="C25" s="1">
        <f>'Services &amp; Housing'!H12</f>
        <v>0</v>
      </c>
      <c r="D25" s="1">
        <f>'Services &amp; Housing'!B12</f>
        <v>0</v>
      </c>
      <c r="E25" s="1">
        <f>'Services &amp; Housing'!C12</f>
        <v>0</v>
      </c>
      <c r="F25" s="1" t="str">
        <f>'Services &amp; Housing'!D12</f>
        <v>Optional notes here</v>
      </c>
      <c r="G25" s="1" t="s">
        <v>99</v>
      </c>
      <c r="H25" s="1">
        <v>0</v>
      </c>
      <c r="I25" s="10" t="str">
        <f t="array" ref="I25">IF(ISERROR(INDEX($A$1:$G$79,SMALL(IF($A$1:$A$79=$I$1,ROW($A$1:$A$79)),ROW(24:24)),7)),"",INDEX($A$1:$G$79,SMALL(IF($A$1:$A$79=$I$1,ROW($A$1:$A$79)),ROW(24:24)),7))</f>
        <v/>
      </c>
      <c r="J25" s="1" t="str">
        <f t="array" ref="J25">IF(ISERROR(INDEX($A$1:$G$79,SMALL(IF($A$1:$A$79=$I$1,ROW($A$1:$A$79)),ROW(24:24)),4)),"",INDEX($A$1:$G$79,SMALL(IF($A$1:$A$79=$I$1,ROW($A$1:$A$79)),ROW(24:24)),4))</f>
        <v/>
      </c>
      <c r="K25" s="1" t="str">
        <f t="array" ref="K25">IF(ISERROR(INDEX($A$1:$G$79,SMALL(IF($A$1:$A$79=$I$1,ROW($A$1:$A$79)),ROW(24:24)),5)),"",INDEX($A$1:$G$79,SMALL(IF($A$1:$A$79=$I$1,ROW($A$1:$A$79)),ROW(24:24)),5))</f>
        <v/>
      </c>
      <c r="L25" s="1" t="str">
        <f t="array" ref="L25">IF(ISERROR(INDEX($A$1:$G$79,SMALL(IF($A$1:$A$79=$I$1,ROW($A$1:$A$79)),ROW(24:24)),6)),"",INDEX($A$1:$G$79,SMALL(IF($A$1:$A$79=$I$1,ROW($A$1:$A$79)),ROW(24:24)),6))</f>
        <v/>
      </c>
      <c r="M25" s="1" t="str">
        <f t="array" ref="M25">IF(ISERROR(INDEX($A$1:$H$79,SMALL(IF($A$1:$A$79=$I$1,ROW($A$1:$A$79)),ROW(24:24)),8)),"",INDEX($A$1:$H$79,SMALL(IF($A$1:$A$79=$I$1,ROW($A$1:$A$79)),ROW(24:24)),8))</f>
        <v/>
      </c>
      <c r="N25" s="10" t="str">
        <f t="array" ref="N25">IF(ISERROR(INDEX($A$1:$G$79,SMALL(IF($B$1:$B$79=$N$1,ROW($B$1:$B$79)),ROW(24:24)),6)),"",INDEX($A$1:$G$79,SMALL(IF($B$1:$B$79=$N$1,ROW($B$1:$B$79)),ROW(24:24)),6))</f>
        <v/>
      </c>
      <c r="O25" s="1" t="str">
        <f t="array" ref="O25">IF(ISERROR(INDEX($A$1:$G$79,SMALL(IF($B$1:$B$79=$N$1,ROW($B$1:$B$79)),ROW(24:24)),4)),"",INDEX($A$1:$G$79,SMALL(IF($B$1:$B$79=$N$1,ROW($B$1:$B$79)),ROW(24:24)),4))</f>
        <v/>
      </c>
      <c r="P25" s="1" t="str">
        <f t="array" ref="P25">IF(ISERROR(INDEX($A$1:$G$79,SMALL(IF($B$1:$B$79=$N$1,ROW($B$1:$B$79)),ROW(24:24)),5)),"",INDEX($A$1:$G$79,SMALL(IF($B$1:$B$79=$N$1,ROW($B$1:$B$79)),ROW(24:24)),5))</f>
        <v/>
      </c>
      <c r="Q25" s="1" t="str">
        <f t="array" ref="Q25">IF(ISERROR(INDEX($A$1:$G$79,SMALL(IF($B$1:$B$79=$N$1,ROW($B$1:$B$79)),ROW(24:24)),7)),"",INDEX($A$1:$G$79,SMALL(IF($B$1:$B$79=$N$1,ROW($B$1:$B$79)),ROW(24:24)),7))</f>
        <v/>
      </c>
      <c r="R25" s="1" t="str">
        <f t="array" ref="R25">IF(ISERROR(INDEX($A$1:$H$79,SMALL(IF($B$1:$B$79=$N$1,ROW($B$1:$B$79)),ROW(24:24)),8)),"",INDEX($A$1:$H$79,SMALL(IF($B$1:$B$79=$N$1,ROW($B$1:$B$79)),ROW(24:24)),8))</f>
        <v/>
      </c>
      <c r="S25" s="10" t="str">
        <f t="array" ref="S25">IF(ISERROR(INDEX($A$1:$G$79,SMALL(IF($C$1:$C$79=$S$1,ROW($C$1:$C$79)),ROW(24:24)),6)),"",INDEX($A$1:$G$79,SMALL(IF($C$1:$C$79=$S$1,ROW($C$1:$C$79)),ROW(24:24)),6))</f>
        <v/>
      </c>
      <c r="T25" s="1" t="str">
        <f t="array" ref="T25">IF(ISERROR(INDEX($A$1:$G$79,SMALL(IF($C$1:$C$79=$S$1,ROW($C$1:$C$79)),ROW(24:24)),4)),"",INDEX($A$1:$G$79,SMALL(IF($C$1:$C$79=$S$1,ROW($C$1:$C$79)),ROW(24:24)),4))</f>
        <v/>
      </c>
      <c r="U25" s="1" t="str">
        <f t="array" ref="U25">IF(ISERROR(INDEX($A$1:$G$79,SMALL(IF($C$1:$C$79=$S$1,ROW($C$1:$C$79)),ROW(24:24)),5)),"",INDEX($A$1:$G$79,SMALL(IF($C$1:$C$79=$S$1,ROW($C$1:$C$79)),ROW(24:24)),5))</f>
        <v/>
      </c>
      <c r="V25" s="1" t="str">
        <f t="array" ref="V25">IF(ISERROR(INDEX($A$1:$G$79,SMALL(IF($C$1:$C$79=$S$1,ROW($C$1:$C$79)),ROW(24:24)),7)),"",INDEX($A$1:$G$79,SMALL(IF($C$1:$C$79=$S$1,ROW($C$1:$C$79)),ROW(24:24)),7))</f>
        <v/>
      </c>
      <c r="W25" s="1" t="str">
        <f t="array" ref="W25">IF(ISERROR(INDEX($A$1:$H$79,SMALL(IF($C$1:$C$79=$S$1,ROW($C$1:$C$79)),ROW(24:24)),8)),"",INDEX($A$1:$H$79,SMALL(IF($C$1:$C$79=$S$1,ROW($C$1:$C$79)),ROW(24:24)),8))</f>
        <v/>
      </c>
      <c r="X25" s="1" t="s">
        <v>26</v>
      </c>
    </row>
    <row r="26" spans="1:24" x14ac:dyDescent="0.3">
      <c r="A26" s="1" t="str">
        <f>'Services &amp; Housing'!F13</f>
        <v>Please select answer</v>
      </c>
      <c r="B26" s="1" t="str">
        <f>'Services &amp; Housing'!G13</f>
        <v>Please select answer</v>
      </c>
      <c r="C26" s="1" t="str">
        <f>'Services &amp; Housing'!H13</f>
        <v>Please select answer</v>
      </c>
      <c r="D26" s="1">
        <f>'Services &amp; Housing'!B13</f>
        <v>4</v>
      </c>
      <c r="E26" s="1" t="str">
        <f>'Services &amp; Housing'!C13</f>
        <v>Services are continued despite change in housing status or placement</v>
      </c>
      <c r="F26" s="1" t="str">
        <f>'Services &amp; Housing'!D13</f>
        <v xml:space="preserve">Wherever possible, participants continue to be offered services even if they lose their housing unit or bed (for congregate projects), or if they are placed in a short-term inpatient treatment. Ideally, the service relationship should continue, despite a service hiatus during some institutional stays.  </v>
      </c>
      <c r="G26" s="1" t="s">
        <v>99</v>
      </c>
      <c r="H26" s="1" t="str">
        <f>F27</f>
        <v>Optional notes here</v>
      </c>
      <c r="I26" s="10" t="str">
        <f t="array" ref="I26">IF(ISERROR(INDEX($A$1:$G$79,SMALL(IF($A$1:$A$79=$I$1,ROW($A$1:$A$79)),ROW(25:25)),7)),"",INDEX($A$1:$G$79,SMALL(IF($A$1:$A$79=$I$1,ROW($A$1:$A$79)),ROW(25:25)),7))</f>
        <v/>
      </c>
      <c r="J26" s="1" t="str">
        <f t="array" ref="J26">IF(ISERROR(INDEX($A$1:$G$79,SMALL(IF($A$1:$A$79=$I$1,ROW($A$1:$A$79)),ROW(25:25)),4)),"",INDEX($A$1:$G$79,SMALL(IF($A$1:$A$79=$I$1,ROW($A$1:$A$79)),ROW(25:25)),4))</f>
        <v/>
      </c>
      <c r="K26" s="1" t="str">
        <f t="array" ref="K26">IF(ISERROR(INDEX($A$1:$G$79,SMALL(IF($A$1:$A$79=$I$1,ROW($A$1:$A$79)),ROW(25:25)),5)),"",INDEX($A$1:$G$79,SMALL(IF($A$1:$A$79=$I$1,ROW($A$1:$A$79)),ROW(25:25)),5))</f>
        <v/>
      </c>
      <c r="L26" s="1" t="str">
        <f t="array" ref="L26">IF(ISERROR(INDEX($A$1:$G$79,SMALL(IF($A$1:$A$79=$I$1,ROW($A$1:$A$79)),ROW(25:25)),6)),"",INDEX($A$1:$G$79,SMALL(IF($A$1:$A$79=$I$1,ROW($A$1:$A$79)),ROW(25:25)),6))</f>
        <v/>
      </c>
      <c r="M26" s="1" t="str">
        <f t="array" ref="M26">IF(ISERROR(INDEX($A$1:$H$79,SMALL(IF($A$1:$A$79=$I$1,ROW($A$1:$A$79)),ROW(25:25)),8)),"",INDEX($A$1:$H$79,SMALL(IF($A$1:$A$79=$I$1,ROW($A$1:$A$79)),ROW(25:25)),8))</f>
        <v/>
      </c>
      <c r="N26" s="10" t="str">
        <f t="array" ref="N26">IF(ISERROR(INDEX($A$1:$G$79,SMALL(IF($B$1:$B$79=$N$1,ROW($B$1:$B$79)),ROW(25:25)),6)),"",INDEX($A$1:$G$79,SMALL(IF($B$1:$B$79=$N$1,ROW($B$1:$B$79)),ROW(25:25)),6))</f>
        <v/>
      </c>
      <c r="O26" s="1" t="str">
        <f t="array" ref="O26">IF(ISERROR(INDEX($A$1:$G$79,SMALL(IF($B$1:$B$79=$N$1,ROW($B$1:$B$79)),ROW(25:25)),4)),"",INDEX($A$1:$G$79,SMALL(IF($B$1:$B$79=$N$1,ROW($B$1:$B$79)),ROW(25:25)),4))</f>
        <v/>
      </c>
      <c r="P26" s="1" t="str">
        <f t="array" ref="P26">IF(ISERROR(INDEX($A$1:$G$79,SMALL(IF($B$1:$B$79=$N$1,ROW($B$1:$B$79)),ROW(25:25)),5)),"",INDEX($A$1:$G$79,SMALL(IF($B$1:$B$79=$N$1,ROW($B$1:$B$79)),ROW(25:25)),5))</f>
        <v/>
      </c>
      <c r="Q26" s="1" t="str">
        <f t="array" ref="Q26">IF(ISERROR(INDEX($A$1:$G$79,SMALL(IF($B$1:$B$79=$N$1,ROW($B$1:$B$79)),ROW(25:25)),7)),"",INDEX($A$1:$G$79,SMALL(IF($B$1:$B$79=$N$1,ROW($B$1:$B$79)),ROW(25:25)),7))</f>
        <v/>
      </c>
      <c r="R26" s="1" t="str">
        <f t="array" ref="R26">IF(ISERROR(INDEX($A$1:$H$79,SMALL(IF($B$1:$B$79=$N$1,ROW($B$1:$B$79)),ROW(25:25)),8)),"",INDEX($A$1:$H$79,SMALL(IF($B$1:$B$79=$N$1,ROW($B$1:$B$79)),ROW(25:25)),8))</f>
        <v/>
      </c>
      <c r="S26" s="10" t="str">
        <f t="array" ref="S26">IF(ISERROR(INDEX($A$1:$G$79,SMALL(IF($C$1:$C$79=$S$1,ROW($C$1:$C$79)),ROW(25:25)),6)),"",INDEX($A$1:$G$79,SMALL(IF($C$1:$C$79=$S$1,ROW($C$1:$C$79)),ROW(25:25)),6))</f>
        <v/>
      </c>
      <c r="T26" s="1" t="str">
        <f t="array" ref="T26">IF(ISERROR(INDEX($A$1:$G$79,SMALL(IF($C$1:$C$79=$S$1,ROW($C$1:$C$79)),ROW(25:25)),4)),"",INDEX($A$1:$G$79,SMALL(IF($C$1:$C$79=$S$1,ROW($C$1:$C$79)),ROW(25:25)),4))</f>
        <v/>
      </c>
      <c r="U26" s="1" t="str">
        <f t="array" ref="U26">IF(ISERROR(INDEX($A$1:$G$79,SMALL(IF($C$1:$C$79=$S$1,ROW($C$1:$C$79)),ROW(25:25)),5)),"",INDEX($A$1:$G$79,SMALL(IF($C$1:$C$79=$S$1,ROW($C$1:$C$79)),ROW(25:25)),5))</f>
        <v/>
      </c>
      <c r="V26" s="1" t="str">
        <f t="array" ref="V26">IF(ISERROR(INDEX($A$1:$G$79,SMALL(IF($C$1:$C$79=$S$1,ROW($C$1:$C$79)),ROW(25:25)),7)),"",INDEX($A$1:$G$79,SMALL(IF($C$1:$C$79=$S$1,ROW($C$1:$C$79)),ROW(25:25)),7))</f>
        <v/>
      </c>
      <c r="W26" s="1" t="str">
        <f t="array" ref="W26">IF(ISERROR(INDEX($A$1:$H$79,SMALL(IF($C$1:$C$79=$S$1,ROW($C$1:$C$79)),ROW(25:25)),8)),"",INDEX($A$1:$H$79,SMALL(IF($C$1:$C$79=$S$1,ROW($C$1:$C$79)),ROW(25:25)),8))</f>
        <v/>
      </c>
      <c r="X26" s="1" t="s">
        <v>26</v>
      </c>
    </row>
    <row r="27" spans="1:24" x14ac:dyDescent="0.3">
      <c r="A27" s="1">
        <f>'Services &amp; Housing'!F14</f>
        <v>0</v>
      </c>
      <c r="B27" s="1">
        <f>'Services &amp; Housing'!G14</f>
        <v>0</v>
      </c>
      <c r="C27" s="1">
        <f>'Services &amp; Housing'!H14</f>
        <v>0</v>
      </c>
      <c r="D27" s="1">
        <f>'Services &amp; Housing'!B14</f>
        <v>0</v>
      </c>
      <c r="E27" s="1">
        <f>'Services &amp; Housing'!C14</f>
        <v>0</v>
      </c>
      <c r="F27" s="1" t="str">
        <f>'Services &amp; Housing'!D14</f>
        <v>Optional notes here</v>
      </c>
      <c r="G27" s="1" t="s">
        <v>99</v>
      </c>
      <c r="H27" s="1">
        <v>0</v>
      </c>
      <c r="I27" s="10" t="str">
        <f t="array" ref="I27">IF(ISERROR(INDEX($A$1:$G$79,SMALL(IF($A$1:$A$79=$I$1,ROW($A$1:$A$79)),ROW(26:26)),7)),"",INDEX($A$1:$G$79,SMALL(IF($A$1:$A$79=$I$1,ROW($A$1:$A$79)),ROW(26:26)),7))</f>
        <v/>
      </c>
      <c r="J27" s="1" t="str">
        <f t="array" ref="J27">IF(ISERROR(INDEX($A$1:$G$79,SMALL(IF($A$1:$A$79=$I$1,ROW($A$1:$A$79)),ROW(26:26)),4)),"",INDEX($A$1:$G$79,SMALL(IF($A$1:$A$79=$I$1,ROW($A$1:$A$79)),ROW(26:26)),4))</f>
        <v/>
      </c>
      <c r="K27" s="1" t="str">
        <f t="array" ref="K27">IF(ISERROR(INDEX($A$1:$G$79,SMALL(IF($A$1:$A$79=$I$1,ROW($A$1:$A$79)),ROW(26:26)),5)),"",INDEX($A$1:$G$79,SMALL(IF($A$1:$A$79=$I$1,ROW($A$1:$A$79)),ROW(26:26)),5))</f>
        <v/>
      </c>
      <c r="L27" s="1" t="str">
        <f t="array" ref="L27">IF(ISERROR(INDEX($A$1:$G$79,SMALL(IF($A$1:$A$79=$I$1,ROW($A$1:$A$79)),ROW(26:26)),6)),"",INDEX($A$1:$G$79,SMALL(IF($A$1:$A$79=$I$1,ROW($A$1:$A$79)),ROW(26:26)),6))</f>
        <v/>
      </c>
      <c r="M27" s="1" t="str">
        <f t="array" ref="M27">IF(ISERROR(INDEX($A$1:$H$79,SMALL(IF($A$1:$A$79=$I$1,ROW($A$1:$A$79)),ROW(26:26)),8)),"",INDEX($A$1:$H$79,SMALL(IF($A$1:$A$79=$I$1,ROW($A$1:$A$79)),ROW(26:26)),8))</f>
        <v/>
      </c>
      <c r="N27" s="10" t="str">
        <f t="array" ref="N27">IF(ISERROR(INDEX($A$1:$G$79,SMALL(IF($B$1:$B$79=$N$1,ROW($B$1:$B$79)),ROW(26:26)),6)),"",INDEX($A$1:$G$79,SMALL(IF($B$1:$B$79=$N$1,ROW($B$1:$B$79)),ROW(26:26)),6))</f>
        <v/>
      </c>
      <c r="O27" s="1" t="str">
        <f t="array" ref="O27">IF(ISERROR(INDEX($A$1:$G$79,SMALL(IF($B$1:$B$79=$N$1,ROW($B$1:$B$79)),ROW(26:26)),4)),"",INDEX($A$1:$G$79,SMALL(IF($B$1:$B$79=$N$1,ROW($B$1:$B$79)),ROW(26:26)),4))</f>
        <v/>
      </c>
      <c r="P27" s="1" t="str">
        <f t="array" ref="P27">IF(ISERROR(INDEX($A$1:$G$79,SMALL(IF($B$1:$B$79=$N$1,ROW($B$1:$B$79)),ROW(26:26)),5)),"",INDEX($A$1:$G$79,SMALL(IF($B$1:$B$79=$N$1,ROW($B$1:$B$79)),ROW(26:26)),5))</f>
        <v/>
      </c>
      <c r="Q27" s="1" t="str">
        <f t="array" ref="Q27">IF(ISERROR(INDEX($A$1:$G$79,SMALL(IF($B$1:$B$79=$N$1,ROW($B$1:$B$79)),ROW(26:26)),7)),"",INDEX($A$1:$G$79,SMALL(IF($B$1:$B$79=$N$1,ROW($B$1:$B$79)),ROW(26:26)),7))</f>
        <v/>
      </c>
      <c r="R27" s="1" t="str">
        <f t="array" ref="R27">IF(ISERROR(INDEX($A$1:$H$79,SMALL(IF($B$1:$B$79=$N$1,ROW($B$1:$B$79)),ROW(26:26)),8)),"",INDEX($A$1:$H$79,SMALL(IF($B$1:$B$79=$N$1,ROW($B$1:$B$79)),ROW(26:26)),8))</f>
        <v/>
      </c>
      <c r="S27" s="10" t="str">
        <f t="array" ref="S27">IF(ISERROR(INDEX($A$1:$G$79,SMALL(IF($C$1:$C$79=$S$1,ROW($C$1:$C$79)),ROW(26:26)),6)),"",INDEX($A$1:$G$79,SMALL(IF($C$1:$C$79=$S$1,ROW($C$1:$C$79)),ROW(26:26)),6))</f>
        <v/>
      </c>
      <c r="T27" s="1" t="str">
        <f t="array" ref="T27">IF(ISERROR(INDEX($A$1:$G$79,SMALL(IF($C$1:$C$79=$S$1,ROW($C$1:$C$79)),ROW(26:26)),4)),"",INDEX($A$1:$G$79,SMALL(IF($C$1:$C$79=$S$1,ROW($C$1:$C$79)),ROW(26:26)),4))</f>
        <v/>
      </c>
      <c r="U27" s="1" t="str">
        <f t="array" ref="U27">IF(ISERROR(INDEX($A$1:$G$79,SMALL(IF($C$1:$C$79=$S$1,ROW($C$1:$C$79)),ROW(26:26)),5)),"",INDEX($A$1:$G$79,SMALL(IF($C$1:$C$79=$S$1,ROW($C$1:$C$79)),ROW(26:26)),5))</f>
        <v/>
      </c>
      <c r="V27" s="1" t="str">
        <f t="array" ref="V27">IF(ISERROR(INDEX($A$1:$G$79,SMALL(IF($C$1:$C$79=$S$1,ROW($C$1:$C$79)),ROW(26:26)),7)),"",INDEX($A$1:$G$79,SMALL(IF($C$1:$C$79=$S$1,ROW($C$1:$C$79)),ROW(26:26)),7))</f>
        <v/>
      </c>
      <c r="W27" s="1" t="str">
        <f t="array" ref="W27">IF(ISERROR(INDEX($A$1:$H$79,SMALL(IF($C$1:$C$79=$S$1,ROW($C$1:$C$79)),ROW(26:26)),8)),"",INDEX($A$1:$H$79,SMALL(IF($C$1:$C$79=$S$1,ROW($C$1:$C$79)),ROW(26:26)),8))</f>
        <v/>
      </c>
      <c r="X27" s="1" t="s">
        <v>26</v>
      </c>
    </row>
    <row r="28" spans="1:24" x14ac:dyDescent="0.3">
      <c r="A28" s="1" t="str">
        <f>'Services &amp; Housing'!F15</f>
        <v>Please select answer</v>
      </c>
      <c r="B28" s="1" t="str">
        <f>'Services &amp; Housing'!G15</f>
        <v>Please select answer</v>
      </c>
      <c r="C28" s="1" t="str">
        <f>'Services &amp; Housing'!H15</f>
        <v>Please select answer</v>
      </c>
      <c r="D28" s="1">
        <f>'Services &amp; Housing'!B15</f>
        <v>5</v>
      </c>
      <c r="E28" s="1" t="str">
        <f>'Services &amp; Housing'!C15</f>
        <v>Participant engagement is a core component of service delivery</v>
      </c>
      <c r="F28" s="1" t="str">
        <f>'Services &amp; Housing'!D15</f>
        <v xml:space="preserve">Staff provide effective services by developing relationships with participants that provide immediate needs and safety, develop trust and common ground, making warm hand-offs to other mainstream service providers, and clearly explain staff roles.  Engagement is regular and relationships are developed over time. </v>
      </c>
      <c r="G28" s="1" t="s">
        <v>99</v>
      </c>
      <c r="H28" s="1" t="str">
        <f>F29</f>
        <v>Optional notes here</v>
      </c>
      <c r="I28" s="10" t="str">
        <f t="array" ref="I28">IF(ISERROR(INDEX($A$1:$G$79,SMALL(IF($A$1:$A$79=$I$1,ROW($A$1:$A$79)),ROW(27:27)),7)),"",INDEX($A$1:$G$79,SMALL(IF($A$1:$A$79=$I$1,ROW($A$1:$A$79)),ROW(27:27)),7))</f>
        <v/>
      </c>
      <c r="J28" s="1" t="str">
        <f t="array" ref="J28">IF(ISERROR(INDEX($A$1:$G$79,SMALL(IF($A$1:$A$79=$I$1,ROW($A$1:$A$79)),ROW(27:27)),4)),"",INDEX($A$1:$G$79,SMALL(IF($A$1:$A$79=$I$1,ROW($A$1:$A$79)),ROW(27:27)),4))</f>
        <v/>
      </c>
      <c r="K28" s="1" t="str">
        <f t="array" ref="K28">IF(ISERROR(INDEX($A$1:$G$79,SMALL(IF($A$1:$A$79=$I$1,ROW($A$1:$A$79)),ROW(27:27)),5)),"",INDEX($A$1:$G$79,SMALL(IF($A$1:$A$79=$I$1,ROW($A$1:$A$79)),ROW(27:27)),5))</f>
        <v/>
      </c>
      <c r="L28" s="1" t="str">
        <f t="array" ref="L28">IF(ISERROR(INDEX($A$1:$G$79,SMALL(IF($A$1:$A$79=$I$1,ROW($A$1:$A$79)),ROW(27:27)),6)),"",INDEX($A$1:$G$79,SMALL(IF($A$1:$A$79=$I$1,ROW($A$1:$A$79)),ROW(27:27)),6))</f>
        <v/>
      </c>
      <c r="M28" s="1" t="str">
        <f t="array" ref="M28">IF(ISERROR(INDEX($A$1:$H$79,SMALL(IF($A$1:$A$79=$I$1,ROW($A$1:$A$79)),ROW(27:27)),8)),"",INDEX($A$1:$H$79,SMALL(IF($A$1:$A$79=$I$1,ROW($A$1:$A$79)),ROW(27:27)),8))</f>
        <v/>
      </c>
      <c r="N28" s="10" t="str">
        <f t="array" ref="N28">IF(ISERROR(INDEX($A$1:$G$79,SMALL(IF($B$1:$B$79=$N$1,ROW($B$1:$B$79)),ROW(27:27)),6)),"",INDEX($A$1:$G$79,SMALL(IF($B$1:$B$79=$N$1,ROW($B$1:$B$79)),ROW(27:27)),6))</f>
        <v/>
      </c>
      <c r="O28" s="1" t="str">
        <f t="array" ref="O28">IF(ISERROR(INDEX($A$1:$G$79,SMALL(IF($B$1:$B$79=$N$1,ROW($B$1:$B$79)),ROW(27:27)),4)),"",INDEX($A$1:$G$79,SMALL(IF($B$1:$B$79=$N$1,ROW($B$1:$B$79)),ROW(27:27)),4))</f>
        <v/>
      </c>
      <c r="P28" s="1" t="str">
        <f t="array" ref="P28">IF(ISERROR(INDEX($A$1:$G$79,SMALL(IF($B$1:$B$79=$N$1,ROW($B$1:$B$79)),ROW(27:27)),5)),"",INDEX($A$1:$G$79,SMALL(IF($B$1:$B$79=$N$1,ROW($B$1:$B$79)),ROW(27:27)),5))</f>
        <v/>
      </c>
      <c r="Q28" s="1" t="str">
        <f t="array" ref="Q28">IF(ISERROR(INDEX($A$1:$G$79,SMALL(IF($B$1:$B$79=$N$1,ROW($B$1:$B$79)),ROW(27:27)),7)),"",INDEX($A$1:$G$79,SMALL(IF($B$1:$B$79=$N$1,ROW($B$1:$B$79)),ROW(27:27)),7))</f>
        <v/>
      </c>
      <c r="R28" s="1" t="str">
        <f t="array" ref="R28">IF(ISERROR(INDEX($A$1:$H$79,SMALL(IF($B$1:$B$79=$N$1,ROW($B$1:$B$79)),ROW(27:27)),8)),"",INDEX($A$1:$H$79,SMALL(IF($B$1:$B$79=$N$1,ROW($B$1:$B$79)),ROW(27:27)),8))</f>
        <v/>
      </c>
      <c r="S28" s="10" t="str">
        <f t="array" ref="S28">IF(ISERROR(INDEX($A$1:$G$79,SMALL(IF($C$1:$C$79=$S$1,ROW($C$1:$C$79)),ROW(27:27)),6)),"",INDEX($A$1:$G$79,SMALL(IF($C$1:$C$79=$S$1,ROW($C$1:$C$79)),ROW(27:27)),6))</f>
        <v/>
      </c>
      <c r="T28" s="1" t="str">
        <f t="array" ref="T28">IF(ISERROR(INDEX($A$1:$G$79,SMALL(IF($C$1:$C$79=$S$1,ROW($C$1:$C$79)),ROW(27:27)),4)),"",INDEX($A$1:$G$79,SMALL(IF($C$1:$C$79=$S$1,ROW($C$1:$C$79)),ROW(27:27)),4))</f>
        <v/>
      </c>
      <c r="U28" s="1" t="str">
        <f t="array" ref="U28">IF(ISERROR(INDEX($A$1:$G$79,SMALL(IF($C$1:$C$79=$S$1,ROW($C$1:$C$79)),ROW(27:27)),5)),"",INDEX($A$1:$G$79,SMALL(IF($C$1:$C$79=$S$1,ROW($C$1:$C$79)),ROW(27:27)),5))</f>
        <v/>
      </c>
      <c r="V28" s="1" t="str">
        <f t="array" ref="V28">IF(ISERROR(INDEX($A$1:$G$79,SMALL(IF($C$1:$C$79=$S$1,ROW($C$1:$C$79)),ROW(27:27)),7)),"",INDEX($A$1:$G$79,SMALL(IF($C$1:$C$79=$S$1,ROW($C$1:$C$79)),ROW(27:27)),7))</f>
        <v/>
      </c>
      <c r="W28" s="1" t="str">
        <f t="array" ref="W28">IF(ISERROR(INDEX($A$1:$H$79,SMALL(IF($C$1:$C$79=$S$1,ROW($C$1:$C$79)),ROW(27:27)),8)),"",INDEX($A$1:$H$79,SMALL(IF($C$1:$C$79=$S$1,ROW($C$1:$C$79)),ROW(27:27)),8))</f>
        <v/>
      </c>
      <c r="X28" s="1" t="s">
        <v>26</v>
      </c>
    </row>
    <row r="29" spans="1:24" x14ac:dyDescent="0.3">
      <c r="A29" s="1">
        <f>'Services &amp; Housing'!F16</f>
        <v>0</v>
      </c>
      <c r="B29" s="1">
        <f>'Services &amp; Housing'!G16</f>
        <v>0</v>
      </c>
      <c r="C29" s="1">
        <f>'Services &amp; Housing'!H16</f>
        <v>0</v>
      </c>
      <c r="D29" s="1">
        <f>'Services &amp; Housing'!B16</f>
        <v>0</v>
      </c>
      <c r="E29" s="1">
        <f>'Services &amp; Housing'!C16</f>
        <v>0</v>
      </c>
      <c r="F29" s="1" t="str">
        <f>'Services &amp; Housing'!D16</f>
        <v>Optional notes here</v>
      </c>
      <c r="G29" s="1" t="s">
        <v>99</v>
      </c>
      <c r="H29" s="1">
        <v>0</v>
      </c>
      <c r="I29" s="10" t="str">
        <f t="array" ref="I29">IF(ISERROR(INDEX($A$1:$G$79,SMALL(IF($A$1:$A$79=$I$1,ROW($A$1:$A$79)),ROW(28:28)),7)),"",INDEX($A$1:$G$79,SMALL(IF($A$1:$A$79=$I$1,ROW($A$1:$A$79)),ROW(28:28)),7))</f>
        <v/>
      </c>
      <c r="J29" s="1" t="str">
        <f t="array" ref="J29">IF(ISERROR(INDEX($A$1:$G$79,SMALL(IF($A$1:$A$79=$I$1,ROW($A$1:$A$79)),ROW(28:28)),4)),"",INDEX($A$1:$G$79,SMALL(IF($A$1:$A$79=$I$1,ROW($A$1:$A$79)),ROW(28:28)),4))</f>
        <v/>
      </c>
      <c r="K29" s="1" t="str">
        <f t="array" ref="K29">IF(ISERROR(INDEX($A$1:$G$79,SMALL(IF($A$1:$A$79=$I$1,ROW($A$1:$A$79)),ROW(28:28)),5)),"",INDEX($A$1:$G$79,SMALL(IF($A$1:$A$79=$I$1,ROW($A$1:$A$79)),ROW(28:28)),5))</f>
        <v/>
      </c>
      <c r="L29" s="1" t="str">
        <f t="array" ref="L29">IF(ISERROR(INDEX($A$1:$G$79,SMALL(IF($A$1:$A$79=$I$1,ROW($A$1:$A$79)),ROW(28:28)),6)),"",INDEX($A$1:$G$79,SMALL(IF($A$1:$A$79=$I$1,ROW($A$1:$A$79)),ROW(28:28)),6))</f>
        <v/>
      </c>
      <c r="M29" s="1" t="str">
        <f t="array" ref="M29">IF(ISERROR(INDEX($A$1:$H$79,SMALL(IF($A$1:$A$79=$I$1,ROW($A$1:$A$79)),ROW(28:28)),8)),"",INDEX($A$1:$H$79,SMALL(IF($A$1:$A$79=$I$1,ROW($A$1:$A$79)),ROW(28:28)),8))</f>
        <v/>
      </c>
      <c r="N29" s="10" t="str">
        <f t="array" ref="N29">IF(ISERROR(INDEX($A$1:$G$79,SMALL(IF($B$1:$B$79=$N$1,ROW($B$1:$B$79)),ROW(28:28)),6)),"",INDEX($A$1:$G$79,SMALL(IF($B$1:$B$79=$N$1,ROW($B$1:$B$79)),ROW(28:28)),6))</f>
        <v/>
      </c>
      <c r="O29" s="1" t="str">
        <f t="array" ref="O29">IF(ISERROR(INDEX($A$1:$G$79,SMALL(IF($B$1:$B$79=$N$1,ROW($B$1:$B$79)),ROW(28:28)),4)),"",INDEX($A$1:$G$79,SMALL(IF($B$1:$B$79=$N$1,ROW($B$1:$B$79)),ROW(28:28)),4))</f>
        <v/>
      </c>
      <c r="P29" s="1" t="str">
        <f t="array" ref="P29">IF(ISERROR(INDEX($A$1:$G$79,SMALL(IF($B$1:$B$79=$N$1,ROW($B$1:$B$79)),ROW(28:28)),5)),"",INDEX($A$1:$G$79,SMALL(IF($B$1:$B$79=$N$1,ROW($B$1:$B$79)),ROW(28:28)),5))</f>
        <v/>
      </c>
      <c r="Q29" s="1" t="str">
        <f t="array" ref="Q29">IF(ISERROR(INDEX($A$1:$G$79,SMALL(IF($B$1:$B$79=$N$1,ROW($B$1:$B$79)),ROW(28:28)),7)),"",INDEX($A$1:$G$79,SMALL(IF($B$1:$B$79=$N$1,ROW($B$1:$B$79)),ROW(28:28)),7))</f>
        <v/>
      </c>
      <c r="R29" s="1" t="str">
        <f t="array" ref="R29">IF(ISERROR(INDEX($A$1:$H$79,SMALL(IF($B$1:$B$79=$N$1,ROW($B$1:$B$79)),ROW(28:28)),8)),"",INDEX($A$1:$H$79,SMALL(IF($B$1:$B$79=$N$1,ROW($B$1:$B$79)),ROW(28:28)),8))</f>
        <v/>
      </c>
      <c r="S29" s="10" t="str">
        <f t="array" ref="S29">IF(ISERROR(INDEX($A$1:$G$79,SMALL(IF($C$1:$C$79=$S$1,ROW($C$1:$C$79)),ROW(28:28)),6)),"",INDEX($A$1:$G$79,SMALL(IF($C$1:$C$79=$S$1,ROW($C$1:$C$79)),ROW(28:28)),6))</f>
        <v/>
      </c>
      <c r="T29" s="1" t="str">
        <f t="array" ref="T29">IF(ISERROR(INDEX($A$1:$G$79,SMALL(IF($C$1:$C$79=$S$1,ROW($C$1:$C$79)),ROW(28:28)),4)),"",INDEX($A$1:$G$79,SMALL(IF($C$1:$C$79=$S$1,ROW($C$1:$C$79)),ROW(28:28)),4))</f>
        <v/>
      </c>
      <c r="U29" s="1" t="str">
        <f t="array" ref="U29">IF(ISERROR(INDEX($A$1:$G$79,SMALL(IF($C$1:$C$79=$S$1,ROW($C$1:$C$79)),ROW(28:28)),5)),"",INDEX($A$1:$G$79,SMALL(IF($C$1:$C$79=$S$1,ROW($C$1:$C$79)),ROW(28:28)),5))</f>
        <v/>
      </c>
      <c r="V29" s="1" t="str">
        <f t="array" ref="V29">IF(ISERROR(INDEX($A$1:$G$79,SMALL(IF($C$1:$C$79=$S$1,ROW($C$1:$C$79)),ROW(28:28)),7)),"",INDEX($A$1:$G$79,SMALL(IF($C$1:$C$79=$S$1,ROW($C$1:$C$79)),ROW(28:28)),7))</f>
        <v/>
      </c>
      <c r="W29" s="1" t="str">
        <f t="array" ref="W29">IF(ISERROR(INDEX($A$1:$H$79,SMALL(IF($C$1:$C$79=$S$1,ROW($C$1:$C$79)),ROW(28:28)),8)),"",INDEX($A$1:$H$79,SMALL(IF($C$1:$C$79=$S$1,ROW($C$1:$C$79)),ROW(28:28)),8))</f>
        <v/>
      </c>
      <c r="X29" s="1" t="s">
        <v>26</v>
      </c>
    </row>
    <row r="30" spans="1:24" x14ac:dyDescent="0.3">
      <c r="A30" s="1" t="str">
        <f>'Services &amp; Housing'!F17</f>
        <v>Please select answer</v>
      </c>
      <c r="B30" s="1" t="str">
        <f>'Services &amp; Housing'!G17</f>
        <v>Please select answer</v>
      </c>
      <c r="C30" s="1" t="str">
        <f>'Services &amp; Housing'!H17</f>
        <v>Please select answer</v>
      </c>
      <c r="D30" s="1">
        <f>'Services &amp; Housing'!B17</f>
        <v>6</v>
      </c>
      <c r="E30" s="1" t="str">
        <f>'Services &amp; Housing'!C17</f>
        <v>Services are culturally appropriate with translation services available, as needed</v>
      </c>
      <c r="F30" s="1" t="str">
        <f>'Services &amp; Housing'!D17</f>
        <v>Project staff are sensitive to and support the cultural aspects of diverse households. Wherever possible, staff demographics reflect the participant population they serve in order to provide appropriate, culturally-specific services. Translation services are provided when needed to ensure full comprehension of the project. Projects that serve families with children should have family-friendly rules that allow for different schedules based on work and school hours and have services that allow parents to participate in activities without having to constantly supervise their children themselves (i.e. can use the bathroom or take a shower without their children being in the bathroom with them).</v>
      </c>
      <c r="G30" s="1" t="s">
        <v>99</v>
      </c>
      <c r="H30" s="1" t="str">
        <f>F31</f>
        <v>Optional notes here</v>
      </c>
      <c r="I30" s="10" t="str">
        <f t="array" ref="I30">IF(ISERROR(INDEX($A$1:$G$79,SMALL(IF($A$1:$A$79=$I$1,ROW($A$1:$A$79)),ROW(29:29)),7)),"",INDEX($A$1:$G$79,SMALL(IF($A$1:$A$79=$I$1,ROW($A$1:$A$79)),ROW(29:29)),7))</f>
        <v/>
      </c>
      <c r="J30" s="1" t="str">
        <f t="array" ref="J30">IF(ISERROR(INDEX($A$1:$G$79,SMALL(IF($A$1:$A$79=$I$1,ROW($A$1:$A$79)),ROW(29:29)),4)),"",INDEX($A$1:$G$79,SMALL(IF($A$1:$A$79=$I$1,ROW($A$1:$A$79)),ROW(29:29)),4))</f>
        <v/>
      </c>
      <c r="K30" s="1" t="str">
        <f t="array" ref="K30">IF(ISERROR(INDEX($A$1:$G$79,SMALL(IF($A$1:$A$79=$I$1,ROW($A$1:$A$79)),ROW(29:29)),5)),"",INDEX($A$1:$G$79,SMALL(IF($A$1:$A$79=$I$1,ROW($A$1:$A$79)),ROW(29:29)),5))</f>
        <v/>
      </c>
      <c r="L30" s="1" t="str">
        <f t="array" ref="L30">IF(ISERROR(INDEX($A$1:$G$79,SMALL(IF($A$1:$A$79=$I$1,ROW($A$1:$A$79)),ROW(29:29)),6)),"",INDEX($A$1:$G$79,SMALL(IF($A$1:$A$79=$I$1,ROW($A$1:$A$79)),ROW(29:29)),6))</f>
        <v/>
      </c>
      <c r="M30" s="1" t="str">
        <f t="array" ref="M30">IF(ISERROR(INDEX($A$1:$H$79,SMALL(IF($A$1:$A$79=$I$1,ROW($A$1:$A$79)),ROW(29:29)),8)),"",INDEX($A$1:$H$79,SMALL(IF($A$1:$A$79=$I$1,ROW($A$1:$A$79)),ROW(29:29)),8))</f>
        <v/>
      </c>
      <c r="N30" s="10" t="str">
        <f t="array" ref="N30">IF(ISERROR(INDEX($A$1:$G$79,SMALL(IF($B$1:$B$79=$N$1,ROW($B$1:$B$79)),ROW(29:29)),6)),"",INDEX($A$1:$G$79,SMALL(IF($B$1:$B$79=$N$1,ROW($B$1:$B$79)),ROW(29:29)),6))</f>
        <v/>
      </c>
      <c r="O30" s="1" t="str">
        <f t="array" ref="O30">IF(ISERROR(INDEX($A$1:$G$79,SMALL(IF($B$1:$B$79=$N$1,ROW($B$1:$B$79)),ROW(29:29)),4)),"",INDEX($A$1:$G$79,SMALL(IF($B$1:$B$79=$N$1,ROW($B$1:$B$79)),ROW(29:29)),4))</f>
        <v/>
      </c>
      <c r="P30" s="1" t="str">
        <f t="array" ref="P30">IF(ISERROR(INDEX($A$1:$G$79,SMALL(IF($B$1:$B$79=$N$1,ROW($B$1:$B$79)),ROW(29:29)),5)),"",INDEX($A$1:$G$79,SMALL(IF($B$1:$B$79=$N$1,ROW($B$1:$B$79)),ROW(29:29)),5))</f>
        <v/>
      </c>
      <c r="Q30" s="1" t="str">
        <f t="array" ref="Q30">IF(ISERROR(INDEX($A$1:$G$79,SMALL(IF($B$1:$B$79=$N$1,ROW($B$1:$B$79)),ROW(29:29)),7)),"",INDEX($A$1:$G$79,SMALL(IF($B$1:$B$79=$N$1,ROW($B$1:$B$79)),ROW(29:29)),7))</f>
        <v/>
      </c>
      <c r="R30" s="1" t="str">
        <f t="array" ref="R30">IF(ISERROR(INDEX($A$1:$H$79,SMALL(IF($B$1:$B$79=$N$1,ROW($B$1:$B$79)),ROW(29:29)),8)),"",INDEX($A$1:$H$79,SMALL(IF($B$1:$B$79=$N$1,ROW($B$1:$B$79)),ROW(29:29)),8))</f>
        <v/>
      </c>
      <c r="S30" s="10" t="str">
        <f t="array" ref="S30">IF(ISERROR(INDEX($A$1:$G$79,SMALL(IF($C$1:$C$79=$S$1,ROW($C$1:$C$79)),ROW(29:29)),6)),"",INDEX($A$1:$G$79,SMALL(IF($C$1:$C$79=$S$1,ROW($C$1:$C$79)),ROW(29:29)),6))</f>
        <v/>
      </c>
      <c r="T30" s="1" t="str">
        <f t="array" ref="T30">IF(ISERROR(INDEX($A$1:$G$79,SMALL(IF($C$1:$C$79=$S$1,ROW($C$1:$C$79)),ROW(29:29)),4)),"",INDEX($A$1:$G$79,SMALL(IF($C$1:$C$79=$S$1,ROW($C$1:$C$79)),ROW(29:29)),4))</f>
        <v/>
      </c>
      <c r="U30" s="1" t="str">
        <f t="array" ref="U30">IF(ISERROR(INDEX($A$1:$G$79,SMALL(IF($C$1:$C$79=$S$1,ROW($C$1:$C$79)),ROW(29:29)),5)),"",INDEX($A$1:$G$79,SMALL(IF($C$1:$C$79=$S$1,ROW($C$1:$C$79)),ROW(29:29)),5))</f>
        <v/>
      </c>
      <c r="V30" s="1" t="str">
        <f t="array" ref="V30">IF(ISERROR(INDEX($A$1:$G$79,SMALL(IF($C$1:$C$79=$S$1,ROW($C$1:$C$79)),ROW(29:29)),7)),"",INDEX($A$1:$G$79,SMALL(IF($C$1:$C$79=$S$1,ROW($C$1:$C$79)),ROW(29:29)),7))</f>
        <v/>
      </c>
      <c r="W30" s="1" t="str">
        <f t="array" ref="W30">IF(ISERROR(INDEX($A$1:$H$79,SMALL(IF($C$1:$C$79=$S$1,ROW($C$1:$C$79)),ROW(29:29)),8)),"",INDEX($A$1:$H$79,SMALL(IF($C$1:$C$79=$S$1,ROW($C$1:$C$79)),ROW(29:29)),8))</f>
        <v/>
      </c>
      <c r="X30" s="1" t="s">
        <v>26</v>
      </c>
    </row>
    <row r="31" spans="1:24" x14ac:dyDescent="0.3">
      <c r="A31" s="1">
        <f>'Services &amp; Housing'!F18</f>
        <v>0</v>
      </c>
      <c r="B31" s="1">
        <f>'Services &amp; Housing'!G18</f>
        <v>0</v>
      </c>
      <c r="C31" s="1">
        <f>'Services &amp; Housing'!H18</f>
        <v>0</v>
      </c>
      <c r="D31" s="1">
        <f>'Services &amp; Housing'!B18</f>
        <v>0</v>
      </c>
      <c r="E31" s="1">
        <f>'Services &amp; Housing'!C18</f>
        <v>0</v>
      </c>
      <c r="F31" s="1" t="str">
        <f>'Services &amp; Housing'!D18</f>
        <v>Optional notes here</v>
      </c>
      <c r="G31" s="1" t="s">
        <v>99</v>
      </c>
      <c r="H31" s="1">
        <v>0</v>
      </c>
      <c r="I31" s="10" t="str">
        <f t="array" ref="I31">IF(ISERROR(INDEX($A$1:$G$79,SMALL(IF($A$1:$A$79=$I$1,ROW($A$1:$A$79)),ROW(30:30)),7)),"",INDEX($A$1:$G$79,SMALL(IF($A$1:$A$79=$I$1,ROW($A$1:$A$79)),ROW(30:30)),7))</f>
        <v/>
      </c>
      <c r="J31" s="1" t="str">
        <f t="array" ref="J31">IF(ISERROR(INDEX($A$1:$G$79,SMALL(IF($A$1:$A$79=$I$1,ROW($A$1:$A$79)),ROW(30:30)),4)),"",INDEX($A$1:$G$79,SMALL(IF($A$1:$A$79=$I$1,ROW($A$1:$A$79)),ROW(30:30)),4))</f>
        <v/>
      </c>
      <c r="K31" s="1" t="str">
        <f t="array" ref="K31">IF(ISERROR(INDEX($A$1:$G$79,SMALL(IF($A$1:$A$79=$I$1,ROW($A$1:$A$79)),ROW(30:30)),5)),"",INDEX($A$1:$G$79,SMALL(IF($A$1:$A$79=$I$1,ROW($A$1:$A$79)),ROW(30:30)),5))</f>
        <v/>
      </c>
      <c r="L31" s="1" t="str">
        <f t="array" ref="L31">IF(ISERROR(INDEX($A$1:$G$79,SMALL(IF($A$1:$A$79=$I$1,ROW($A$1:$A$79)),ROW(30:30)),6)),"",INDEX($A$1:$G$79,SMALL(IF($A$1:$A$79=$I$1,ROW($A$1:$A$79)),ROW(30:30)),6))</f>
        <v/>
      </c>
      <c r="M31" s="1" t="str">
        <f t="array" ref="M31">IF(ISERROR(INDEX($A$1:$H$79,SMALL(IF($A$1:$A$79=$I$1,ROW($A$1:$A$79)),ROW(30:30)),8)),"",INDEX($A$1:$H$79,SMALL(IF($A$1:$A$79=$I$1,ROW($A$1:$A$79)),ROW(30:30)),8))</f>
        <v/>
      </c>
      <c r="N31" s="10" t="str">
        <f t="array" ref="N31">IF(ISERROR(INDEX($A$1:$G$79,SMALL(IF($B$1:$B$79=$N$1,ROW($B$1:$B$79)),ROW(30:30)),6)),"",INDEX($A$1:$G$79,SMALL(IF($B$1:$B$79=$N$1,ROW($B$1:$B$79)),ROW(30:30)),6))</f>
        <v/>
      </c>
      <c r="O31" s="1" t="str">
        <f t="array" ref="O31">IF(ISERROR(INDEX($A$1:$G$79,SMALL(IF($B$1:$B$79=$N$1,ROW($B$1:$B$79)),ROW(30:30)),4)),"",INDEX($A$1:$G$79,SMALL(IF($B$1:$B$79=$N$1,ROW($B$1:$B$79)),ROW(30:30)),4))</f>
        <v/>
      </c>
      <c r="P31" s="1" t="str">
        <f t="array" ref="P31">IF(ISERROR(INDEX($A$1:$G$79,SMALL(IF($B$1:$B$79=$N$1,ROW($B$1:$B$79)),ROW(30:30)),5)),"",INDEX($A$1:$G$79,SMALL(IF($B$1:$B$79=$N$1,ROW($B$1:$B$79)),ROW(30:30)),5))</f>
        <v/>
      </c>
      <c r="Q31" s="1" t="str">
        <f t="array" ref="Q31">IF(ISERROR(INDEX($A$1:$G$79,SMALL(IF($B$1:$B$79=$N$1,ROW($B$1:$B$79)),ROW(30:30)),7)),"",INDEX($A$1:$G$79,SMALL(IF($B$1:$B$79=$N$1,ROW($B$1:$B$79)),ROW(30:30)),7))</f>
        <v/>
      </c>
      <c r="R31" s="1" t="str">
        <f t="array" ref="R31">IF(ISERROR(INDEX($A$1:$H$79,SMALL(IF($B$1:$B$79=$N$1,ROW($B$1:$B$79)),ROW(30:30)),8)),"",INDEX($A$1:$H$79,SMALL(IF($B$1:$B$79=$N$1,ROW($B$1:$B$79)),ROW(30:30)),8))</f>
        <v/>
      </c>
      <c r="S31" s="10" t="str">
        <f t="array" ref="S31">IF(ISERROR(INDEX($A$1:$G$79,SMALL(IF($C$1:$C$79=$S$1,ROW($C$1:$C$79)),ROW(30:30)),6)),"",INDEX($A$1:$G$79,SMALL(IF($C$1:$C$79=$S$1,ROW($C$1:$C$79)),ROW(30:30)),6))</f>
        <v/>
      </c>
      <c r="T31" s="1" t="str">
        <f t="array" ref="T31">IF(ISERROR(INDEX($A$1:$G$79,SMALL(IF($C$1:$C$79=$S$1,ROW($C$1:$C$79)),ROW(30:30)),4)),"",INDEX($A$1:$G$79,SMALL(IF($C$1:$C$79=$S$1,ROW($C$1:$C$79)),ROW(30:30)),4))</f>
        <v/>
      </c>
      <c r="U31" s="1" t="str">
        <f t="array" ref="U31">IF(ISERROR(INDEX($A$1:$G$79,SMALL(IF($C$1:$C$79=$S$1,ROW($C$1:$C$79)),ROW(30:30)),5)),"",INDEX($A$1:$G$79,SMALL(IF($C$1:$C$79=$S$1,ROW($C$1:$C$79)),ROW(30:30)),5))</f>
        <v/>
      </c>
      <c r="V31" s="1" t="str">
        <f t="array" ref="V31">IF(ISERROR(INDEX($A$1:$G$79,SMALL(IF($C$1:$C$79=$S$1,ROW($C$1:$C$79)),ROW(30:30)),7)),"",INDEX($A$1:$G$79,SMALL(IF($C$1:$C$79=$S$1,ROW($C$1:$C$79)),ROW(30:30)),7))</f>
        <v/>
      </c>
      <c r="W31" s="1" t="str">
        <f t="array" ref="W31">IF(ISERROR(INDEX($A$1:$H$79,SMALL(IF($C$1:$C$79=$S$1,ROW($C$1:$C$79)),ROW(30:30)),8)),"",INDEX($A$1:$H$79,SMALL(IF($C$1:$C$79=$S$1,ROW($C$1:$C$79)),ROW(30:30)),8))</f>
        <v/>
      </c>
      <c r="X31" s="1" t="s">
        <v>26</v>
      </c>
    </row>
    <row r="32" spans="1:24" x14ac:dyDescent="0.3">
      <c r="A32" s="1" t="str">
        <f>'Services &amp; Housing'!F19</f>
        <v>Please select answer</v>
      </c>
      <c r="B32" s="1" t="str">
        <f>'Services &amp; Housing'!G19</f>
        <v>Please select answer</v>
      </c>
      <c r="C32" s="1" t="str">
        <f>'Services &amp; Housing'!H19</f>
        <v>Please select answer</v>
      </c>
      <c r="D32" s="1">
        <f>'Services &amp; Housing'!B19</f>
        <v>7</v>
      </c>
      <c r="E32" s="1" t="str">
        <f>'Services &amp; Housing'!C19</f>
        <v>Staff are trained in clinical and non-clinical strategies (including harm reduction, motivational interviewing, trauma-informed approaches, strength-based)</v>
      </c>
      <c r="F32" s="1" t="str">
        <f>'Services &amp; Housing'!D19</f>
        <v>Services support a participant’s ability to obtain and retain housing regardless of changes in behavior.  Services are informed by a harm-reduction philosophy, such as recognizing that substance use and addiction are a part of some participants' lives. Participants are engaged in non-judgmental communication regarding their behavior and are offered education regarding how to avoid risky behaviors and engage in safer practices.</v>
      </c>
      <c r="G32" s="1" t="s">
        <v>99</v>
      </c>
      <c r="H32" s="1" t="str">
        <f>F33</f>
        <v>Optional notes here</v>
      </c>
      <c r="I32" s="10" t="str">
        <f t="array" ref="I32">IF(ISERROR(INDEX($A$1:$G$79,SMALL(IF($A$1:$A$79=$I$1,ROW($A$1:$A$79)),ROW(31:31)),7)),"",INDEX($A$1:$G$79,SMALL(IF($A$1:$A$79=$I$1,ROW($A$1:$A$79)),ROW(31:31)),7))</f>
        <v/>
      </c>
      <c r="J32" s="1" t="str">
        <f t="array" ref="J32">IF(ISERROR(INDEX($A$1:$G$79,SMALL(IF($A$1:$A$79=$I$1,ROW($A$1:$A$79)),ROW(31:31)),4)),"",INDEX($A$1:$G$79,SMALL(IF($A$1:$A$79=$I$1,ROW($A$1:$A$79)),ROW(31:31)),4))</f>
        <v/>
      </c>
      <c r="K32" s="1" t="str">
        <f t="array" ref="K32">IF(ISERROR(INDEX($A$1:$G$79,SMALL(IF($A$1:$A$79=$I$1,ROW($A$1:$A$79)),ROW(31:31)),5)),"",INDEX($A$1:$G$79,SMALL(IF($A$1:$A$79=$I$1,ROW($A$1:$A$79)),ROW(31:31)),5))</f>
        <v/>
      </c>
      <c r="L32" s="1" t="str">
        <f t="array" ref="L32">IF(ISERROR(INDEX($A$1:$G$79,SMALL(IF($A$1:$A$79=$I$1,ROW($A$1:$A$79)),ROW(31:31)),6)),"",INDEX($A$1:$G$79,SMALL(IF($A$1:$A$79=$I$1,ROW($A$1:$A$79)),ROW(31:31)),6))</f>
        <v/>
      </c>
      <c r="M32" s="1" t="str">
        <f t="array" ref="M32">IF(ISERROR(INDEX($A$1:$H$79,SMALL(IF($A$1:$A$79=$I$1,ROW($A$1:$A$79)),ROW(31:31)),8)),"",INDEX($A$1:$H$79,SMALL(IF($A$1:$A$79=$I$1,ROW($A$1:$A$79)),ROW(31:31)),8))</f>
        <v/>
      </c>
      <c r="N32" s="10" t="str">
        <f t="array" ref="N32">IF(ISERROR(INDEX($A$1:$G$79,SMALL(IF($B$1:$B$79=$N$1,ROW($B$1:$B$79)),ROW(31:31)),6)),"",INDEX($A$1:$G$79,SMALL(IF($B$1:$B$79=$N$1,ROW($B$1:$B$79)),ROW(31:31)),6))</f>
        <v/>
      </c>
      <c r="O32" s="1" t="str">
        <f t="array" ref="O32">IF(ISERROR(INDEX($A$1:$G$79,SMALL(IF($B$1:$B$79=$N$1,ROW($B$1:$B$79)),ROW(31:31)),4)),"",INDEX($A$1:$G$79,SMALL(IF($B$1:$B$79=$N$1,ROW($B$1:$B$79)),ROW(31:31)),4))</f>
        <v/>
      </c>
      <c r="P32" s="1" t="str">
        <f t="array" ref="P32">IF(ISERROR(INDEX($A$1:$G$79,SMALL(IF($B$1:$B$79=$N$1,ROW($B$1:$B$79)),ROW(31:31)),5)),"",INDEX($A$1:$G$79,SMALL(IF($B$1:$B$79=$N$1,ROW($B$1:$B$79)),ROW(31:31)),5))</f>
        <v/>
      </c>
      <c r="Q32" s="1" t="str">
        <f t="array" ref="Q32">IF(ISERROR(INDEX($A$1:$G$79,SMALL(IF($B$1:$B$79=$N$1,ROW($B$1:$B$79)),ROW(31:31)),7)),"",INDEX($A$1:$G$79,SMALL(IF($B$1:$B$79=$N$1,ROW($B$1:$B$79)),ROW(31:31)),7))</f>
        <v/>
      </c>
      <c r="R32" s="1" t="str">
        <f t="array" ref="R32">IF(ISERROR(INDEX($A$1:$H$79,SMALL(IF($B$1:$B$79=$N$1,ROW($B$1:$B$79)),ROW(31:31)),8)),"",INDEX($A$1:$H$79,SMALL(IF($B$1:$B$79=$N$1,ROW($B$1:$B$79)),ROW(31:31)),8))</f>
        <v/>
      </c>
      <c r="S32" s="10" t="str">
        <f t="array" ref="S32">IF(ISERROR(INDEX($A$1:$G$79,SMALL(IF($C$1:$C$79=$S$1,ROW($C$1:$C$79)),ROW(31:31)),6)),"",INDEX($A$1:$G$79,SMALL(IF($C$1:$C$79=$S$1,ROW($C$1:$C$79)),ROW(31:31)),6))</f>
        <v/>
      </c>
      <c r="T32" s="1" t="str">
        <f t="array" ref="T32">IF(ISERROR(INDEX($A$1:$G$79,SMALL(IF($C$1:$C$79=$S$1,ROW($C$1:$C$79)),ROW(31:31)),4)),"",INDEX($A$1:$G$79,SMALL(IF($C$1:$C$79=$S$1,ROW($C$1:$C$79)),ROW(31:31)),4))</f>
        <v/>
      </c>
      <c r="U32" s="1" t="str">
        <f t="array" ref="U32">IF(ISERROR(INDEX($A$1:$G$79,SMALL(IF($C$1:$C$79=$S$1,ROW($C$1:$C$79)),ROW(31:31)),5)),"",INDEX($A$1:$G$79,SMALL(IF($C$1:$C$79=$S$1,ROW($C$1:$C$79)),ROW(31:31)),5))</f>
        <v/>
      </c>
      <c r="V32" s="1" t="str">
        <f t="array" ref="V32">IF(ISERROR(INDEX($A$1:$G$79,SMALL(IF($C$1:$C$79=$S$1,ROW($C$1:$C$79)),ROW(31:31)),7)),"",INDEX($A$1:$G$79,SMALL(IF($C$1:$C$79=$S$1,ROW($C$1:$C$79)),ROW(31:31)),7))</f>
        <v/>
      </c>
      <c r="W32" s="1" t="str">
        <f t="array" ref="W32">IF(ISERROR(INDEX($A$1:$H$79,SMALL(IF($C$1:$C$79=$S$1,ROW($C$1:$C$79)),ROW(31:31)),8)),"",INDEX($A$1:$H$79,SMALL(IF($C$1:$C$79=$S$1,ROW($C$1:$C$79)),ROW(31:31)),8))</f>
        <v/>
      </c>
      <c r="X32" s="1" t="s">
        <v>26</v>
      </c>
    </row>
    <row r="33" spans="1:24" x14ac:dyDescent="0.3">
      <c r="A33" s="1">
        <f>'Services &amp; Housing'!F20</f>
        <v>0</v>
      </c>
      <c r="B33" s="1">
        <f>'Services &amp; Housing'!G20</f>
        <v>0</v>
      </c>
      <c r="C33" s="1">
        <f>'Services &amp; Housing'!H20</f>
        <v>0</v>
      </c>
      <c r="D33" s="1">
        <f>'Services &amp; Housing'!B20</f>
        <v>0</v>
      </c>
      <c r="E33" s="1">
        <f>'Services &amp; Housing'!C20</f>
        <v>0</v>
      </c>
      <c r="F33" s="1" t="str">
        <f>'Services &amp; Housing'!D20</f>
        <v>Optional notes here</v>
      </c>
      <c r="G33" s="1" t="s">
        <v>99</v>
      </c>
      <c r="H33" s="1">
        <v>0</v>
      </c>
      <c r="I33" s="10" t="str">
        <f t="array" ref="I33">IF(ISERROR(INDEX($A$1:$G$79,SMALL(IF($A$1:$A$79=$I$1,ROW($A$1:$A$79)),ROW(32:32)),7)),"",INDEX($A$1:$G$79,SMALL(IF($A$1:$A$79=$I$1,ROW($A$1:$A$79)),ROW(32:32)),7))</f>
        <v/>
      </c>
      <c r="J33" s="1" t="str">
        <f t="array" ref="J33">IF(ISERROR(INDEX($A$1:$G$79,SMALL(IF($A$1:$A$79=$I$1,ROW($A$1:$A$79)),ROW(32:32)),4)),"",INDEX($A$1:$G$79,SMALL(IF($A$1:$A$79=$I$1,ROW($A$1:$A$79)),ROW(32:32)),4))</f>
        <v/>
      </c>
      <c r="K33" s="1" t="str">
        <f t="array" ref="K33">IF(ISERROR(INDEX($A$1:$G$79,SMALL(IF($A$1:$A$79=$I$1,ROW($A$1:$A$79)),ROW(32:32)),5)),"",INDEX($A$1:$G$79,SMALL(IF($A$1:$A$79=$I$1,ROW($A$1:$A$79)),ROW(32:32)),5))</f>
        <v/>
      </c>
      <c r="L33" s="1" t="str">
        <f t="array" ref="L33">IF(ISERROR(INDEX($A$1:$G$79,SMALL(IF($A$1:$A$79=$I$1,ROW($A$1:$A$79)),ROW(32:32)),6)),"",INDEX($A$1:$G$79,SMALL(IF($A$1:$A$79=$I$1,ROW($A$1:$A$79)),ROW(32:32)),6))</f>
        <v/>
      </c>
      <c r="M33" s="1" t="str">
        <f t="array" ref="M33">IF(ISERROR(INDEX($A$1:$H$79,SMALL(IF($A$1:$A$79=$I$1,ROW($A$1:$A$79)),ROW(32:32)),8)),"",INDEX($A$1:$H$79,SMALL(IF($A$1:$A$79=$I$1,ROW($A$1:$A$79)),ROW(32:32)),8))</f>
        <v/>
      </c>
      <c r="N33" s="10" t="str">
        <f t="array" ref="N33">IF(ISERROR(INDEX($A$1:$G$79,SMALL(IF($B$1:$B$79=$N$1,ROW($B$1:$B$79)),ROW(32:32)),6)),"",INDEX($A$1:$G$79,SMALL(IF($B$1:$B$79=$N$1,ROW($B$1:$B$79)),ROW(32:32)),6))</f>
        <v/>
      </c>
      <c r="O33" s="1" t="str">
        <f t="array" ref="O33">IF(ISERROR(INDEX($A$1:$G$79,SMALL(IF($B$1:$B$79=$N$1,ROW($B$1:$B$79)),ROW(32:32)),4)),"",INDEX($A$1:$G$79,SMALL(IF($B$1:$B$79=$N$1,ROW($B$1:$B$79)),ROW(32:32)),4))</f>
        <v/>
      </c>
      <c r="P33" s="1" t="str">
        <f t="array" ref="P33">IF(ISERROR(INDEX($A$1:$G$79,SMALL(IF($B$1:$B$79=$N$1,ROW($B$1:$B$79)),ROW(32:32)),5)),"",INDEX($A$1:$G$79,SMALL(IF($B$1:$B$79=$N$1,ROW($B$1:$B$79)),ROW(32:32)),5))</f>
        <v/>
      </c>
      <c r="Q33" s="1" t="str">
        <f t="array" ref="Q33">IF(ISERROR(INDEX($A$1:$G$79,SMALL(IF($B$1:$B$79=$N$1,ROW($B$1:$B$79)),ROW(32:32)),7)),"",INDEX($A$1:$G$79,SMALL(IF($B$1:$B$79=$N$1,ROW($B$1:$B$79)),ROW(32:32)),7))</f>
        <v/>
      </c>
      <c r="R33" s="1" t="str">
        <f t="array" ref="R33">IF(ISERROR(INDEX($A$1:$H$79,SMALL(IF($B$1:$B$79=$N$1,ROW($B$1:$B$79)),ROW(32:32)),8)),"",INDEX($A$1:$H$79,SMALL(IF($B$1:$B$79=$N$1,ROW($B$1:$B$79)),ROW(32:32)),8))</f>
        <v/>
      </c>
      <c r="S33" s="10" t="str">
        <f t="array" ref="S33">IF(ISERROR(INDEX($A$1:$G$79,SMALL(IF($C$1:$C$79=$S$1,ROW($C$1:$C$79)),ROW(32:32)),6)),"",INDEX($A$1:$G$79,SMALL(IF($C$1:$C$79=$S$1,ROW($C$1:$C$79)),ROW(32:32)),6))</f>
        <v/>
      </c>
      <c r="T33" s="1" t="str">
        <f t="array" ref="T33">IF(ISERROR(INDEX($A$1:$G$79,SMALL(IF($C$1:$C$79=$S$1,ROW($C$1:$C$79)),ROW(32:32)),4)),"",INDEX($A$1:$G$79,SMALL(IF($C$1:$C$79=$S$1,ROW($C$1:$C$79)),ROW(32:32)),4))</f>
        <v/>
      </c>
      <c r="U33" s="1" t="str">
        <f t="array" ref="U33">IF(ISERROR(INDEX($A$1:$G$79,SMALL(IF($C$1:$C$79=$S$1,ROW($C$1:$C$79)),ROW(32:32)),5)),"",INDEX($A$1:$G$79,SMALL(IF($C$1:$C$79=$S$1,ROW($C$1:$C$79)),ROW(32:32)),5))</f>
        <v/>
      </c>
      <c r="V33" s="1" t="str">
        <f t="array" ref="V33">IF(ISERROR(INDEX($A$1:$G$79,SMALL(IF($C$1:$C$79=$S$1,ROW($C$1:$C$79)),ROW(32:32)),7)),"",INDEX($A$1:$G$79,SMALL(IF($C$1:$C$79=$S$1,ROW($C$1:$C$79)),ROW(32:32)),7))</f>
        <v/>
      </c>
      <c r="W33" s="1" t="str">
        <f t="array" ref="W33">IF(ISERROR(INDEX($A$1:$H$79,SMALL(IF($C$1:$C$79=$S$1,ROW($C$1:$C$79)),ROW(32:32)),8)),"",INDEX($A$1:$H$79,SMALL(IF($C$1:$C$79=$S$1,ROW($C$1:$C$79)),ROW(32:32)),8))</f>
        <v/>
      </c>
      <c r="X33" s="1" t="s">
        <v>26</v>
      </c>
    </row>
    <row r="34" spans="1:24" x14ac:dyDescent="0.3">
      <c r="A34" s="1" t="str">
        <f>'Services &amp; Housing'!F22</f>
        <v>Please select answer</v>
      </c>
      <c r="B34" s="1" t="str">
        <f>'Services &amp; Housing'!G22</f>
        <v>Please select answer</v>
      </c>
      <c r="C34" s="1" t="str">
        <f>'Services &amp; Housing'!H22</f>
        <v>Please select answer</v>
      </c>
      <c r="D34" s="1">
        <f>'Services &amp; Housing'!B22</f>
        <v>1</v>
      </c>
      <c r="E34" s="1" t="str">
        <f>'Services &amp; Housing'!C22</f>
        <v>Housing is not dependent on participation in services</v>
      </c>
      <c r="F34" s="1" t="str">
        <f>'Services &amp; Housing'!D22</f>
        <v xml:space="preserve">Participation in permanent and temporary housing settings,  as well as crisis settings such as emergency shelter, is not contingent on participating in supportive services or demonstration of progress made on a service plan.  Services must be offered by staff, but are voluntary for participants. </v>
      </c>
      <c r="G34" s="1" t="s">
        <v>100</v>
      </c>
      <c r="H34" s="1" t="str">
        <f>F35</f>
        <v>Optional notes here</v>
      </c>
      <c r="I34" s="10" t="str">
        <f t="array" ref="I34">IF(ISERROR(INDEX($A$1:$G$79,SMALL(IF($A$1:$A$79=$I$1,ROW($A$1:$A$79)),ROW(33:33)),7)),"",INDEX($A$1:$G$79,SMALL(IF($A$1:$A$79=$I$1,ROW($A$1:$A$79)),ROW(33:33)),7))</f>
        <v/>
      </c>
      <c r="J34" s="1" t="str">
        <f t="array" ref="J34">IF(ISERROR(INDEX($A$1:$G$79,SMALL(IF($A$1:$A$79=$I$1,ROW($A$1:$A$79)),ROW(33:33)),4)),"",INDEX($A$1:$G$79,SMALL(IF($A$1:$A$79=$I$1,ROW($A$1:$A$79)),ROW(33:33)),4))</f>
        <v/>
      </c>
      <c r="K34" s="1" t="str">
        <f t="array" ref="K34">IF(ISERROR(INDEX($A$1:$G$79,SMALL(IF($A$1:$A$79=$I$1,ROW($A$1:$A$79)),ROW(33:33)),5)),"",INDEX($A$1:$G$79,SMALL(IF($A$1:$A$79=$I$1,ROW($A$1:$A$79)),ROW(33:33)),5))</f>
        <v/>
      </c>
      <c r="L34" s="1" t="str">
        <f t="array" ref="L34">IF(ISERROR(INDEX($A$1:$G$79,SMALL(IF($A$1:$A$79=$I$1,ROW($A$1:$A$79)),ROW(33:33)),6)),"",INDEX($A$1:$G$79,SMALL(IF($A$1:$A$79=$I$1,ROW($A$1:$A$79)),ROW(33:33)),6))</f>
        <v/>
      </c>
      <c r="M34" s="1" t="str">
        <f t="array" ref="M34">IF(ISERROR(INDEX($A$1:$H$79,SMALL(IF($A$1:$A$79=$I$1,ROW($A$1:$A$79)),ROW(33:33)),8)),"",INDEX($A$1:$H$79,SMALL(IF($A$1:$A$79=$I$1,ROW($A$1:$A$79)),ROW(33:33)),8))</f>
        <v/>
      </c>
      <c r="N34" s="10" t="str">
        <f t="array" ref="N34">IF(ISERROR(INDEX($A$1:$G$79,SMALL(IF($B$1:$B$79=$N$1,ROW($B$1:$B$79)),ROW(33:33)),6)),"",INDEX($A$1:$G$79,SMALL(IF($B$1:$B$79=$N$1,ROW($B$1:$B$79)),ROW(33:33)),6))</f>
        <v/>
      </c>
      <c r="O34" s="1" t="str">
        <f t="array" ref="O34">IF(ISERROR(INDEX($A$1:$G$79,SMALL(IF($B$1:$B$79=$N$1,ROW($B$1:$B$79)),ROW(33:33)),4)),"",INDEX($A$1:$G$79,SMALL(IF($B$1:$B$79=$N$1,ROW($B$1:$B$79)),ROW(33:33)),4))</f>
        <v/>
      </c>
      <c r="P34" s="1" t="str">
        <f t="array" ref="P34">IF(ISERROR(INDEX($A$1:$G$79,SMALL(IF($B$1:$B$79=$N$1,ROW($B$1:$B$79)),ROW(33:33)),5)),"",INDEX($A$1:$G$79,SMALL(IF($B$1:$B$79=$N$1,ROW($B$1:$B$79)),ROW(33:33)),5))</f>
        <v/>
      </c>
      <c r="Q34" s="1" t="str">
        <f t="array" ref="Q34">IF(ISERROR(INDEX($A$1:$G$79,SMALL(IF($B$1:$B$79=$N$1,ROW($B$1:$B$79)),ROW(33:33)),7)),"",INDEX($A$1:$G$79,SMALL(IF($B$1:$B$79=$N$1,ROW($B$1:$B$79)),ROW(33:33)),7))</f>
        <v/>
      </c>
      <c r="R34" s="1" t="str">
        <f t="array" ref="R34">IF(ISERROR(INDEX($A$1:$H$79,SMALL(IF($B$1:$B$79=$N$1,ROW($B$1:$B$79)),ROW(33:33)),8)),"",INDEX($A$1:$H$79,SMALL(IF($B$1:$B$79=$N$1,ROW($B$1:$B$79)),ROW(33:33)),8))</f>
        <v/>
      </c>
      <c r="S34" s="10" t="str">
        <f t="array" ref="S34">IF(ISERROR(INDEX($A$1:$G$79,SMALL(IF($C$1:$C$79=$S$1,ROW($C$1:$C$79)),ROW(33:33)),6)),"",INDEX($A$1:$G$79,SMALL(IF($C$1:$C$79=$S$1,ROW($C$1:$C$79)),ROW(33:33)),6))</f>
        <v/>
      </c>
      <c r="T34" s="1" t="str">
        <f t="array" ref="T34">IF(ISERROR(INDEX($A$1:$G$79,SMALL(IF($C$1:$C$79=$S$1,ROW($C$1:$C$79)),ROW(33:33)),4)),"",INDEX($A$1:$G$79,SMALL(IF($C$1:$C$79=$S$1,ROW($C$1:$C$79)),ROW(33:33)),4))</f>
        <v/>
      </c>
      <c r="U34" s="1" t="str">
        <f t="array" ref="U34">IF(ISERROR(INDEX($A$1:$G$79,SMALL(IF($C$1:$C$79=$S$1,ROW($C$1:$C$79)),ROW(33:33)),5)),"",INDEX($A$1:$G$79,SMALL(IF($C$1:$C$79=$S$1,ROW($C$1:$C$79)),ROW(33:33)),5))</f>
        <v/>
      </c>
      <c r="V34" s="1" t="str">
        <f t="array" ref="V34">IF(ISERROR(INDEX($A$1:$G$79,SMALL(IF($C$1:$C$79=$S$1,ROW($C$1:$C$79)),ROW(33:33)),7)),"",INDEX($A$1:$G$79,SMALL(IF($C$1:$C$79=$S$1,ROW($C$1:$C$79)),ROW(33:33)),7))</f>
        <v/>
      </c>
      <c r="W34" s="1" t="str">
        <f t="array" ref="W34">IF(ISERROR(INDEX($A$1:$H$79,SMALL(IF($C$1:$C$79=$S$1,ROW($C$1:$C$79)),ROW(33:33)),8)),"",INDEX($A$1:$H$79,SMALL(IF($C$1:$C$79=$S$1,ROW($C$1:$C$79)),ROW(33:33)),8))</f>
        <v/>
      </c>
      <c r="X34" s="1" t="s">
        <v>26</v>
      </c>
    </row>
    <row r="35" spans="1:24" x14ac:dyDescent="0.3">
      <c r="A35" s="1">
        <f>'Services &amp; Housing'!F23</f>
        <v>0</v>
      </c>
      <c r="B35" s="1">
        <f>'Services &amp; Housing'!G23</f>
        <v>0</v>
      </c>
      <c r="C35" s="1">
        <f>'Services &amp; Housing'!H23</f>
        <v>0</v>
      </c>
      <c r="D35" s="1">
        <f>'Services &amp; Housing'!B23</f>
        <v>0</v>
      </c>
      <c r="E35" s="1">
        <f>'Services &amp; Housing'!C23</f>
        <v>0</v>
      </c>
      <c r="F35" s="1" t="str">
        <f>'Services &amp; Housing'!D23</f>
        <v>Optional notes here</v>
      </c>
      <c r="G35" s="1" t="s">
        <v>100</v>
      </c>
      <c r="H35" s="1">
        <v>0</v>
      </c>
      <c r="I35" s="10" t="str">
        <f t="array" ref="I35">IF(ISERROR(INDEX($A$1:$G$79,SMALL(IF($A$1:$A$79=$I$1,ROW($A$1:$A$79)),ROW(34:34)),7)),"",INDEX($A$1:$G$79,SMALL(IF($A$1:$A$79=$I$1,ROW($A$1:$A$79)),ROW(34:34)),7))</f>
        <v/>
      </c>
      <c r="J35" s="1" t="str">
        <f t="array" ref="J35">IF(ISERROR(INDEX($A$1:$G$79,SMALL(IF($A$1:$A$79=$I$1,ROW($A$1:$A$79)),ROW(34:34)),4)),"",INDEX($A$1:$G$79,SMALL(IF($A$1:$A$79=$I$1,ROW($A$1:$A$79)),ROW(34:34)),4))</f>
        <v/>
      </c>
      <c r="K35" s="1" t="str">
        <f t="array" ref="K35">IF(ISERROR(INDEX($A$1:$G$79,SMALL(IF($A$1:$A$79=$I$1,ROW($A$1:$A$79)),ROW(34:34)),5)),"",INDEX($A$1:$G$79,SMALL(IF($A$1:$A$79=$I$1,ROW($A$1:$A$79)),ROW(34:34)),5))</f>
        <v/>
      </c>
      <c r="L35" s="1" t="str">
        <f t="array" ref="L35">IF(ISERROR(INDEX($A$1:$G$79,SMALL(IF($A$1:$A$79=$I$1,ROW($A$1:$A$79)),ROW(34:34)),6)),"",INDEX($A$1:$G$79,SMALL(IF($A$1:$A$79=$I$1,ROW($A$1:$A$79)),ROW(34:34)),6))</f>
        <v/>
      </c>
      <c r="M35" s="1" t="str">
        <f t="array" ref="M35">IF(ISERROR(INDEX($A$1:$H$79,SMALL(IF($A$1:$A$79=$I$1,ROW($A$1:$A$79)),ROW(34:34)),8)),"",INDEX($A$1:$H$79,SMALL(IF($A$1:$A$79=$I$1,ROW($A$1:$A$79)),ROW(34:34)),8))</f>
        <v/>
      </c>
      <c r="N35" s="10" t="str">
        <f t="array" ref="N35">IF(ISERROR(INDEX($A$1:$G$79,SMALL(IF($B$1:$B$79=$N$1,ROW($B$1:$B$79)),ROW(34:34)),6)),"",INDEX($A$1:$G$79,SMALL(IF($B$1:$B$79=$N$1,ROW($B$1:$B$79)),ROW(34:34)),6))</f>
        <v/>
      </c>
      <c r="O35" s="1" t="str">
        <f t="array" ref="O35">IF(ISERROR(INDEX($A$1:$G$79,SMALL(IF($B$1:$B$79=$N$1,ROW($B$1:$B$79)),ROW(34:34)),4)),"",INDEX($A$1:$G$79,SMALL(IF($B$1:$B$79=$N$1,ROW($B$1:$B$79)),ROW(34:34)),4))</f>
        <v/>
      </c>
      <c r="P35" s="1" t="str">
        <f t="array" ref="P35">IF(ISERROR(INDEX($A$1:$G$79,SMALL(IF($B$1:$B$79=$N$1,ROW($B$1:$B$79)),ROW(34:34)),5)),"",INDEX($A$1:$G$79,SMALL(IF($B$1:$B$79=$N$1,ROW($B$1:$B$79)),ROW(34:34)),5))</f>
        <v/>
      </c>
      <c r="Q35" s="1" t="str">
        <f t="array" ref="Q35">IF(ISERROR(INDEX($A$1:$G$79,SMALL(IF($B$1:$B$79=$N$1,ROW($B$1:$B$79)),ROW(34:34)),7)),"",INDEX($A$1:$G$79,SMALL(IF($B$1:$B$79=$N$1,ROW($B$1:$B$79)),ROW(34:34)),7))</f>
        <v/>
      </c>
      <c r="R35" s="1" t="str">
        <f t="array" ref="R35">IF(ISERROR(INDEX($A$1:$H$79,SMALL(IF($B$1:$B$79=$N$1,ROW($B$1:$B$79)),ROW(34:34)),8)),"",INDEX($A$1:$H$79,SMALL(IF($B$1:$B$79=$N$1,ROW($B$1:$B$79)),ROW(34:34)),8))</f>
        <v/>
      </c>
      <c r="S35" s="10" t="str">
        <f t="array" ref="S35">IF(ISERROR(INDEX($A$1:$G$79,SMALL(IF($C$1:$C$79=$S$1,ROW($C$1:$C$79)),ROW(34:34)),6)),"",INDEX($A$1:$G$79,SMALL(IF($C$1:$C$79=$S$1,ROW($C$1:$C$79)),ROW(34:34)),6))</f>
        <v/>
      </c>
      <c r="T35" s="1" t="str">
        <f t="array" ref="T35">IF(ISERROR(INDEX($A$1:$G$79,SMALL(IF($C$1:$C$79=$S$1,ROW($C$1:$C$79)),ROW(34:34)),4)),"",INDEX($A$1:$G$79,SMALL(IF($C$1:$C$79=$S$1,ROW($C$1:$C$79)),ROW(34:34)),4))</f>
        <v/>
      </c>
      <c r="U35" s="1" t="str">
        <f t="array" ref="U35">IF(ISERROR(INDEX($A$1:$G$79,SMALL(IF($C$1:$C$79=$S$1,ROW($C$1:$C$79)),ROW(34:34)),5)),"",INDEX($A$1:$G$79,SMALL(IF($C$1:$C$79=$S$1,ROW($C$1:$C$79)),ROW(34:34)),5))</f>
        <v/>
      </c>
      <c r="V35" s="1" t="str">
        <f t="array" ref="V35">IF(ISERROR(INDEX($A$1:$G$79,SMALL(IF($C$1:$C$79=$S$1,ROW($C$1:$C$79)),ROW(34:34)),7)),"",INDEX($A$1:$G$79,SMALL(IF($C$1:$C$79=$S$1,ROW($C$1:$C$79)),ROW(34:34)),7))</f>
        <v/>
      </c>
      <c r="W35" s="1" t="str">
        <f t="array" ref="W35">IF(ISERROR(INDEX($A$1:$H$79,SMALL(IF($C$1:$C$79=$S$1,ROW($C$1:$C$79)),ROW(34:34)),8)),"",INDEX($A$1:$H$79,SMALL(IF($C$1:$C$79=$S$1,ROW($C$1:$C$79)),ROW(34:34)),8))</f>
        <v/>
      </c>
      <c r="X35" s="1" t="s">
        <v>26</v>
      </c>
    </row>
    <row r="36" spans="1:24" x14ac:dyDescent="0.3">
      <c r="A36" s="1" t="str">
        <f>'Services &amp; Housing'!F24</f>
        <v>Please select answer</v>
      </c>
      <c r="B36" s="1" t="str">
        <f>'Services &amp; Housing'!G24</f>
        <v>Please select answer</v>
      </c>
      <c r="C36" s="1" t="str">
        <f>'Services &amp; Housing'!H24</f>
        <v>Please select answer</v>
      </c>
      <c r="D36" s="1">
        <f>'Services &amp; Housing'!B24</f>
        <v>2</v>
      </c>
      <c r="E36" s="1" t="str">
        <f>'Services &amp; Housing'!C24</f>
        <v>Substance use is not a reason for termination</v>
      </c>
      <c r="F36" s="1" t="str">
        <f>'Services &amp; Housing'!D24</f>
        <v>Participants are only terminated from the project for violations in the lease or occupancy agreements, as applicable.  Occupancy agreements or an addendum to the lease do not include conditions around substance use or participation in services. If the project is a recovery housing model focused on people who are in early recovery from drugs or alcohol (as outlined in HUD’s Recovery Housing Brief), different standards related to use and subsequent offer of treatment may apply. See HUD's Recovery Housing brief here: https://www.hudexchange.info/resource/4852/recovery-housing-policy-brief/</v>
      </c>
      <c r="G36" s="1" t="s">
        <v>100</v>
      </c>
      <c r="H36" s="1" t="str">
        <f>F37</f>
        <v>Optional notes here</v>
      </c>
      <c r="I36" s="10" t="str">
        <f t="array" ref="I36">IF(ISERROR(INDEX($A$1:$G$79,SMALL(IF($A$1:$A$79=$I$1,ROW($A$1:$A$79)),ROW(35:35)),7)),"",INDEX($A$1:$G$79,SMALL(IF($A$1:$A$79=$I$1,ROW($A$1:$A$79)),ROW(35:35)),7))</f>
        <v/>
      </c>
      <c r="J36" s="1" t="str">
        <f t="array" ref="J36">IF(ISERROR(INDEX($A$1:$G$79,SMALL(IF($A$1:$A$79=$I$1,ROW($A$1:$A$79)),ROW(35:35)),4)),"",INDEX($A$1:$G$79,SMALL(IF($A$1:$A$79=$I$1,ROW($A$1:$A$79)),ROW(35:35)),4))</f>
        <v/>
      </c>
      <c r="K36" s="1" t="str">
        <f t="array" ref="K36">IF(ISERROR(INDEX($A$1:$G$79,SMALL(IF($A$1:$A$79=$I$1,ROW($A$1:$A$79)),ROW(35:35)),5)),"",INDEX($A$1:$G$79,SMALL(IF($A$1:$A$79=$I$1,ROW($A$1:$A$79)),ROW(35:35)),5))</f>
        <v/>
      </c>
      <c r="L36" s="1" t="str">
        <f t="array" ref="L36">IF(ISERROR(INDEX($A$1:$G$79,SMALL(IF($A$1:$A$79=$I$1,ROW($A$1:$A$79)),ROW(35:35)),6)),"",INDEX($A$1:$G$79,SMALL(IF($A$1:$A$79=$I$1,ROW($A$1:$A$79)),ROW(35:35)),6))</f>
        <v/>
      </c>
      <c r="M36" s="1" t="str">
        <f t="array" ref="M36">IF(ISERROR(INDEX($A$1:$H$79,SMALL(IF($A$1:$A$79=$I$1,ROW($A$1:$A$79)),ROW(35:35)),8)),"",INDEX($A$1:$H$79,SMALL(IF($A$1:$A$79=$I$1,ROW($A$1:$A$79)),ROW(35:35)),8))</f>
        <v/>
      </c>
      <c r="N36" s="10" t="str">
        <f t="array" ref="N36">IF(ISERROR(INDEX($A$1:$G$79,SMALL(IF($B$1:$B$79=$N$1,ROW($B$1:$B$79)),ROW(35:35)),6)),"",INDEX($A$1:$G$79,SMALL(IF($B$1:$B$79=$N$1,ROW($B$1:$B$79)),ROW(35:35)),6))</f>
        <v/>
      </c>
      <c r="O36" s="1" t="str">
        <f t="array" ref="O36">IF(ISERROR(INDEX($A$1:$G$79,SMALL(IF($B$1:$B$79=$N$1,ROW($B$1:$B$79)),ROW(35:35)),4)),"",INDEX($A$1:$G$79,SMALL(IF($B$1:$B$79=$N$1,ROW($B$1:$B$79)),ROW(35:35)),4))</f>
        <v/>
      </c>
      <c r="P36" s="1" t="str">
        <f t="array" ref="P36">IF(ISERROR(INDEX($A$1:$G$79,SMALL(IF($B$1:$B$79=$N$1,ROW($B$1:$B$79)),ROW(35:35)),5)),"",INDEX($A$1:$G$79,SMALL(IF($B$1:$B$79=$N$1,ROW($B$1:$B$79)),ROW(35:35)),5))</f>
        <v/>
      </c>
      <c r="Q36" s="1" t="str">
        <f t="array" ref="Q36">IF(ISERROR(INDEX($A$1:$G$79,SMALL(IF($B$1:$B$79=$N$1,ROW($B$1:$B$79)),ROW(35:35)),7)),"",INDEX($A$1:$G$79,SMALL(IF($B$1:$B$79=$N$1,ROW($B$1:$B$79)),ROW(35:35)),7))</f>
        <v/>
      </c>
      <c r="R36" s="1" t="str">
        <f t="array" ref="R36">IF(ISERROR(INDEX($A$1:$H$79,SMALL(IF($B$1:$B$79=$N$1,ROW($B$1:$B$79)),ROW(35:35)),8)),"",INDEX($A$1:$H$79,SMALL(IF($B$1:$B$79=$N$1,ROW($B$1:$B$79)),ROW(35:35)),8))</f>
        <v/>
      </c>
      <c r="S36" s="10" t="str">
        <f t="array" ref="S36">IF(ISERROR(INDEX($A$1:$G$79,SMALL(IF($C$1:$C$79=$S$1,ROW($C$1:$C$79)),ROW(35:35)),6)),"",INDEX($A$1:$G$79,SMALL(IF($C$1:$C$79=$S$1,ROW($C$1:$C$79)),ROW(35:35)),6))</f>
        <v/>
      </c>
      <c r="T36" s="1" t="str">
        <f t="array" ref="T36">IF(ISERROR(INDEX($A$1:$G$79,SMALL(IF($C$1:$C$79=$S$1,ROW($C$1:$C$79)),ROW(35:35)),4)),"",INDEX($A$1:$G$79,SMALL(IF($C$1:$C$79=$S$1,ROW($C$1:$C$79)),ROW(35:35)),4))</f>
        <v/>
      </c>
      <c r="U36" s="1" t="str">
        <f t="array" ref="U36">IF(ISERROR(INDEX($A$1:$G$79,SMALL(IF($C$1:$C$79=$S$1,ROW($C$1:$C$79)),ROW(35:35)),5)),"",INDEX($A$1:$G$79,SMALL(IF($C$1:$C$79=$S$1,ROW($C$1:$C$79)),ROW(35:35)),5))</f>
        <v/>
      </c>
      <c r="V36" s="1" t="str">
        <f t="array" ref="V36">IF(ISERROR(INDEX($A$1:$G$79,SMALL(IF($C$1:$C$79=$S$1,ROW($C$1:$C$79)),ROW(35:35)),7)),"",INDEX($A$1:$G$79,SMALL(IF($C$1:$C$79=$S$1,ROW($C$1:$C$79)),ROW(35:35)),7))</f>
        <v/>
      </c>
      <c r="W36" s="1" t="str">
        <f t="array" ref="W36">IF(ISERROR(INDEX($A$1:$H$79,SMALL(IF($C$1:$C$79=$S$1,ROW($C$1:$C$79)),ROW(35:35)),8)),"",INDEX($A$1:$H$79,SMALL(IF($C$1:$C$79=$S$1,ROW($C$1:$C$79)),ROW(35:35)),8))</f>
        <v/>
      </c>
      <c r="X36" s="1" t="s">
        <v>26</v>
      </c>
    </row>
    <row r="37" spans="1:24" x14ac:dyDescent="0.3">
      <c r="A37" s="1">
        <f>'Services &amp; Housing'!F25</f>
        <v>0</v>
      </c>
      <c r="B37" s="1">
        <f>'Services &amp; Housing'!G25</f>
        <v>0</v>
      </c>
      <c r="C37" s="1">
        <f>'Services &amp; Housing'!H25</f>
        <v>0</v>
      </c>
      <c r="D37" s="1">
        <f>'Services &amp; Housing'!B25</f>
        <v>0</v>
      </c>
      <c r="E37" s="1">
        <f>'Services &amp; Housing'!C25</f>
        <v>0</v>
      </c>
      <c r="F37" s="1" t="str">
        <f>'Services &amp; Housing'!D25</f>
        <v>Optional notes here</v>
      </c>
      <c r="G37" s="1" t="s">
        <v>100</v>
      </c>
      <c r="H37" s="1">
        <v>0</v>
      </c>
      <c r="I37" s="10" t="str">
        <f t="array" ref="I37">IF(ISERROR(INDEX($A$1:$G$79,SMALL(IF($A$1:$A$79=$I$1,ROW($A$1:$A$79)),ROW(36:36)),7)),"",INDEX($A$1:$G$79,SMALL(IF($A$1:$A$79=$I$1,ROW($A$1:$A$79)),ROW(36:36)),7))</f>
        <v/>
      </c>
      <c r="J37" s="1" t="str">
        <f t="array" ref="J37">IF(ISERROR(INDEX($A$1:$G$79,SMALL(IF($A$1:$A$79=$I$1,ROW($A$1:$A$79)),ROW(36:36)),4)),"",INDEX($A$1:$G$79,SMALL(IF($A$1:$A$79=$I$1,ROW($A$1:$A$79)),ROW(36:36)),4))</f>
        <v/>
      </c>
      <c r="K37" s="1" t="str">
        <f t="array" ref="K37">IF(ISERROR(INDEX($A$1:$G$79,SMALL(IF($A$1:$A$79=$I$1,ROW($A$1:$A$79)),ROW(36:36)),5)),"",INDEX($A$1:$G$79,SMALL(IF($A$1:$A$79=$I$1,ROW($A$1:$A$79)),ROW(36:36)),5))</f>
        <v/>
      </c>
      <c r="L37" s="1" t="str">
        <f t="array" ref="L37">IF(ISERROR(INDEX($A$1:$G$79,SMALL(IF($A$1:$A$79=$I$1,ROW($A$1:$A$79)),ROW(36:36)),6)),"",INDEX($A$1:$G$79,SMALL(IF($A$1:$A$79=$I$1,ROW($A$1:$A$79)),ROW(36:36)),6))</f>
        <v/>
      </c>
      <c r="M37" s="1" t="str">
        <f t="array" ref="M37">IF(ISERROR(INDEX($A$1:$H$79,SMALL(IF($A$1:$A$79=$I$1,ROW($A$1:$A$79)),ROW(36:36)),8)),"",INDEX($A$1:$H$79,SMALL(IF($A$1:$A$79=$I$1,ROW($A$1:$A$79)),ROW(36:36)),8))</f>
        <v/>
      </c>
      <c r="N37" s="10" t="str">
        <f t="array" ref="N37">IF(ISERROR(INDEX($A$1:$G$79,SMALL(IF($B$1:$B$79=$N$1,ROW($B$1:$B$79)),ROW(36:36)),6)),"",INDEX($A$1:$G$79,SMALL(IF($B$1:$B$79=$N$1,ROW($B$1:$B$79)),ROW(36:36)),6))</f>
        <v/>
      </c>
      <c r="O37" s="1" t="str">
        <f t="array" ref="O37">IF(ISERROR(INDEX($A$1:$G$79,SMALL(IF($B$1:$B$79=$N$1,ROW($B$1:$B$79)),ROW(36:36)),4)),"",INDEX($A$1:$G$79,SMALL(IF($B$1:$B$79=$N$1,ROW($B$1:$B$79)),ROW(36:36)),4))</f>
        <v/>
      </c>
      <c r="P37" s="1" t="str">
        <f t="array" ref="P37">IF(ISERROR(INDEX($A$1:$G$79,SMALL(IF($B$1:$B$79=$N$1,ROW($B$1:$B$79)),ROW(36:36)),5)),"",INDEX($A$1:$G$79,SMALL(IF($B$1:$B$79=$N$1,ROW($B$1:$B$79)),ROW(36:36)),5))</f>
        <v/>
      </c>
      <c r="Q37" s="1" t="str">
        <f t="array" ref="Q37">IF(ISERROR(INDEX($A$1:$G$79,SMALL(IF($B$1:$B$79=$N$1,ROW($B$1:$B$79)),ROW(36:36)),7)),"",INDEX($A$1:$G$79,SMALL(IF($B$1:$B$79=$N$1,ROW($B$1:$B$79)),ROW(36:36)),7))</f>
        <v/>
      </c>
      <c r="R37" s="1" t="str">
        <f t="array" ref="R37">IF(ISERROR(INDEX($A$1:$H$79,SMALL(IF($B$1:$B$79=$N$1,ROW($B$1:$B$79)),ROW(36:36)),8)),"",INDEX($A$1:$H$79,SMALL(IF($B$1:$B$79=$N$1,ROW($B$1:$B$79)),ROW(36:36)),8))</f>
        <v/>
      </c>
      <c r="S37" s="10" t="str">
        <f t="array" ref="S37">IF(ISERROR(INDEX($A$1:$G$79,SMALL(IF($C$1:$C$79=$S$1,ROW($C$1:$C$79)),ROW(36:36)),6)),"",INDEX($A$1:$G$79,SMALL(IF($C$1:$C$79=$S$1,ROW($C$1:$C$79)),ROW(36:36)),6))</f>
        <v/>
      </c>
      <c r="T37" s="1" t="str">
        <f t="array" ref="T37">IF(ISERROR(INDEX($A$1:$G$79,SMALL(IF($C$1:$C$79=$S$1,ROW($C$1:$C$79)),ROW(36:36)),4)),"",INDEX($A$1:$G$79,SMALL(IF($C$1:$C$79=$S$1,ROW($C$1:$C$79)),ROW(36:36)),4))</f>
        <v/>
      </c>
      <c r="U37" s="1" t="str">
        <f t="array" ref="U37">IF(ISERROR(INDEX($A$1:$G$79,SMALL(IF($C$1:$C$79=$S$1,ROW($C$1:$C$79)),ROW(36:36)),5)),"",INDEX($A$1:$G$79,SMALL(IF($C$1:$C$79=$S$1,ROW($C$1:$C$79)),ROW(36:36)),5))</f>
        <v/>
      </c>
      <c r="V37" s="1" t="str">
        <f t="array" ref="V37">IF(ISERROR(INDEX($A$1:$G$79,SMALL(IF($C$1:$C$79=$S$1,ROW($C$1:$C$79)),ROW(36:36)),7)),"",INDEX($A$1:$G$79,SMALL(IF($C$1:$C$79=$S$1,ROW($C$1:$C$79)),ROW(36:36)),7))</f>
        <v/>
      </c>
      <c r="W37" s="1" t="str">
        <f t="array" ref="W37">IF(ISERROR(INDEX($A$1:$H$79,SMALL(IF($C$1:$C$79=$S$1,ROW($C$1:$C$79)),ROW(36:36)),8)),"",INDEX($A$1:$H$79,SMALL(IF($C$1:$C$79=$S$1,ROW($C$1:$C$79)),ROW(36:36)),8))</f>
        <v/>
      </c>
      <c r="X37" s="1" t="s">
        <v>26</v>
      </c>
    </row>
    <row r="38" spans="1:24" x14ac:dyDescent="0.3">
      <c r="A38" s="1" t="str">
        <f>'Services &amp; Housing'!F26</f>
        <v>Please select answer</v>
      </c>
      <c r="B38" s="1" t="str">
        <f>'Services &amp; Housing'!G26</f>
        <v>Please select answer</v>
      </c>
      <c r="C38" s="1" t="str">
        <f>'Services &amp; Housing'!H26</f>
        <v>Please select answer</v>
      </c>
      <c r="D38" s="1">
        <f>'Services &amp; Housing'!B26</f>
        <v>3</v>
      </c>
      <c r="E38" s="1" t="str">
        <f>'Services &amp; Housing'!C26</f>
        <v>The rules and regulations of the project are centered on participants’ rights</v>
      </c>
      <c r="F38" s="1" t="str">
        <f>'Services &amp; Housing'!D26</f>
        <v>Project staff have realistic expectations and policies. Rules and regulations are designed to support safe and stable communities and should never interfere with a life in the community. Participants have access to the project at all hours (except for nightly in and out shelter) and accommodation is made for pets.</v>
      </c>
      <c r="G38" s="1" t="s">
        <v>100</v>
      </c>
      <c r="H38" s="1" t="str">
        <f>F39</f>
        <v>Optional notes here</v>
      </c>
      <c r="I38" s="10" t="str">
        <f t="array" ref="I38">IF(ISERROR(INDEX($A$1:$G$79,SMALL(IF($A$1:$A$79=$I$1,ROW($A$1:$A$79)),ROW(37:37)),7)),"",INDEX($A$1:$G$79,SMALL(IF($A$1:$A$79=$I$1,ROW($A$1:$A$79)),ROW(37:37)),7))</f>
        <v/>
      </c>
      <c r="J38" s="1" t="str">
        <f t="array" ref="J38">IF(ISERROR(INDEX($A$1:$G$79,SMALL(IF($A$1:$A$79=$I$1,ROW($A$1:$A$79)),ROW(37:37)),4)),"",INDEX($A$1:$G$79,SMALL(IF($A$1:$A$79=$I$1,ROW($A$1:$A$79)),ROW(37:37)),4))</f>
        <v/>
      </c>
      <c r="K38" s="1" t="str">
        <f t="array" ref="K38">IF(ISERROR(INDEX($A$1:$G$79,SMALL(IF($A$1:$A$79=$I$1,ROW($A$1:$A$79)),ROW(37:37)),5)),"",INDEX($A$1:$G$79,SMALL(IF($A$1:$A$79=$I$1,ROW($A$1:$A$79)),ROW(37:37)),5))</f>
        <v/>
      </c>
      <c r="L38" s="1" t="str">
        <f t="array" ref="L38">IF(ISERROR(INDEX($A$1:$G$79,SMALL(IF($A$1:$A$79=$I$1,ROW($A$1:$A$79)),ROW(37:37)),6)),"",INDEX($A$1:$G$79,SMALL(IF($A$1:$A$79=$I$1,ROW($A$1:$A$79)),ROW(37:37)),6))</f>
        <v/>
      </c>
      <c r="M38" s="1" t="str">
        <f t="array" ref="M38">IF(ISERROR(INDEX($A$1:$H$79,SMALL(IF($A$1:$A$79=$I$1,ROW($A$1:$A$79)),ROW(37:37)),8)),"",INDEX($A$1:$H$79,SMALL(IF($A$1:$A$79=$I$1,ROW($A$1:$A$79)),ROW(37:37)),8))</f>
        <v/>
      </c>
      <c r="N38" s="10" t="str">
        <f t="array" ref="N38">IF(ISERROR(INDEX($A$1:$G$79,SMALL(IF($B$1:$B$79=$N$1,ROW($B$1:$B$79)),ROW(37:37)),6)),"",INDEX($A$1:$G$79,SMALL(IF($B$1:$B$79=$N$1,ROW($B$1:$B$79)),ROW(37:37)),6))</f>
        <v/>
      </c>
      <c r="O38" s="1" t="str">
        <f t="array" ref="O38">IF(ISERROR(INDEX($A$1:$G$79,SMALL(IF($B$1:$B$79=$N$1,ROW($B$1:$B$79)),ROW(37:37)),4)),"",INDEX($A$1:$G$79,SMALL(IF($B$1:$B$79=$N$1,ROW($B$1:$B$79)),ROW(37:37)),4))</f>
        <v/>
      </c>
      <c r="P38" s="1" t="str">
        <f t="array" ref="P38">IF(ISERROR(INDEX($A$1:$G$79,SMALL(IF($B$1:$B$79=$N$1,ROW($B$1:$B$79)),ROW(37:37)),5)),"",INDEX($A$1:$G$79,SMALL(IF($B$1:$B$79=$N$1,ROW($B$1:$B$79)),ROW(37:37)),5))</f>
        <v/>
      </c>
      <c r="Q38" s="1" t="str">
        <f t="array" ref="Q38">IF(ISERROR(INDEX($A$1:$G$79,SMALL(IF($B$1:$B$79=$N$1,ROW($B$1:$B$79)),ROW(37:37)),7)),"",INDEX($A$1:$G$79,SMALL(IF($B$1:$B$79=$N$1,ROW($B$1:$B$79)),ROW(37:37)),7))</f>
        <v/>
      </c>
      <c r="R38" s="1" t="str">
        <f t="array" ref="R38">IF(ISERROR(INDEX($A$1:$H$79,SMALL(IF($B$1:$B$79=$N$1,ROW($B$1:$B$79)),ROW(37:37)),8)),"",INDEX($A$1:$H$79,SMALL(IF($B$1:$B$79=$N$1,ROW($B$1:$B$79)),ROW(37:37)),8))</f>
        <v/>
      </c>
      <c r="S38" s="10" t="str">
        <f t="array" ref="S38">IF(ISERROR(INDEX($A$1:$G$79,SMALL(IF($C$1:$C$79=$S$1,ROW($C$1:$C$79)),ROW(37:37)),6)),"",INDEX($A$1:$G$79,SMALL(IF($C$1:$C$79=$S$1,ROW($C$1:$C$79)),ROW(37:37)),6))</f>
        <v/>
      </c>
      <c r="T38" s="1" t="str">
        <f t="array" ref="T38">IF(ISERROR(INDEX($A$1:$G$79,SMALL(IF($C$1:$C$79=$S$1,ROW($C$1:$C$79)),ROW(37:37)),4)),"",INDEX($A$1:$G$79,SMALL(IF($C$1:$C$79=$S$1,ROW($C$1:$C$79)),ROW(37:37)),4))</f>
        <v/>
      </c>
      <c r="U38" s="1" t="str">
        <f t="array" ref="U38">IF(ISERROR(INDEX($A$1:$G$79,SMALL(IF($C$1:$C$79=$S$1,ROW($C$1:$C$79)),ROW(37:37)),5)),"",INDEX($A$1:$G$79,SMALL(IF($C$1:$C$79=$S$1,ROW($C$1:$C$79)),ROW(37:37)),5))</f>
        <v/>
      </c>
      <c r="V38" s="1" t="str">
        <f t="array" ref="V38">IF(ISERROR(INDEX($A$1:$G$79,SMALL(IF($C$1:$C$79=$S$1,ROW($C$1:$C$79)),ROW(37:37)),7)),"",INDEX($A$1:$G$79,SMALL(IF($C$1:$C$79=$S$1,ROW($C$1:$C$79)),ROW(37:37)),7))</f>
        <v/>
      </c>
      <c r="W38" s="1" t="str">
        <f t="array" ref="W38">IF(ISERROR(INDEX($A$1:$H$79,SMALL(IF($C$1:$C$79=$S$1,ROW($C$1:$C$79)),ROW(37:37)),8)),"",INDEX($A$1:$H$79,SMALL(IF($C$1:$C$79=$S$1,ROW($C$1:$C$79)),ROW(37:37)),8))</f>
        <v/>
      </c>
      <c r="X38" s="1" t="s">
        <v>26</v>
      </c>
    </row>
    <row r="39" spans="1:24" x14ac:dyDescent="0.3">
      <c r="A39" s="1">
        <f>'Services &amp; Housing'!F27</f>
        <v>0</v>
      </c>
      <c r="B39" s="1">
        <f>'Services &amp; Housing'!G27</f>
        <v>0</v>
      </c>
      <c r="C39" s="1">
        <f>'Services &amp; Housing'!H27</f>
        <v>0</v>
      </c>
      <c r="D39" s="1">
        <f>'Services &amp; Housing'!B27</f>
        <v>0</v>
      </c>
      <c r="E39" s="1">
        <f>'Services &amp; Housing'!C27</f>
        <v>0</v>
      </c>
      <c r="F39" s="1" t="str">
        <f>'Services &amp; Housing'!D27</f>
        <v>Optional notes here</v>
      </c>
      <c r="G39" s="1" t="s">
        <v>100</v>
      </c>
      <c r="H39" s="1">
        <v>0</v>
      </c>
      <c r="I39" s="10" t="str">
        <f t="array" ref="I39">IF(ISERROR(INDEX($A$1:$G$79,SMALL(IF($A$1:$A$79=$I$1,ROW($A$1:$A$79)),ROW(38:38)),7)),"",INDEX($A$1:$G$79,SMALL(IF($A$1:$A$79=$I$1,ROW($A$1:$A$79)),ROW(38:38)),7))</f>
        <v/>
      </c>
      <c r="J39" s="1" t="str">
        <f t="array" ref="J39">IF(ISERROR(INDEX($A$1:$G$79,SMALL(IF($A$1:$A$79=$I$1,ROW($A$1:$A$79)),ROW(38:38)),4)),"",INDEX($A$1:$G$79,SMALL(IF($A$1:$A$79=$I$1,ROW($A$1:$A$79)),ROW(38:38)),4))</f>
        <v/>
      </c>
      <c r="K39" s="1" t="str">
        <f t="array" ref="K39">IF(ISERROR(INDEX($A$1:$G$79,SMALL(IF($A$1:$A$79=$I$1,ROW($A$1:$A$79)),ROW(38:38)),5)),"",INDEX($A$1:$G$79,SMALL(IF($A$1:$A$79=$I$1,ROW($A$1:$A$79)),ROW(38:38)),5))</f>
        <v/>
      </c>
      <c r="L39" s="1" t="str">
        <f t="array" ref="L39">IF(ISERROR(INDEX($A$1:$G$79,SMALL(IF($A$1:$A$79=$I$1,ROW($A$1:$A$79)),ROW(38:38)),6)),"",INDEX($A$1:$G$79,SMALL(IF($A$1:$A$79=$I$1,ROW($A$1:$A$79)),ROW(38:38)),6))</f>
        <v/>
      </c>
      <c r="M39" s="1" t="str">
        <f t="array" ref="M39">IF(ISERROR(INDEX($A$1:$H$79,SMALL(IF($A$1:$A$79=$I$1,ROW($A$1:$A$79)),ROW(38:38)),8)),"",INDEX($A$1:$H$79,SMALL(IF($A$1:$A$79=$I$1,ROW($A$1:$A$79)),ROW(38:38)),8))</f>
        <v/>
      </c>
      <c r="N39" s="10" t="str">
        <f t="array" ref="N39">IF(ISERROR(INDEX($A$1:$G$79,SMALL(IF($B$1:$B$79=$N$1,ROW($B$1:$B$79)),ROW(38:38)),6)),"",INDEX($A$1:$G$79,SMALL(IF($B$1:$B$79=$N$1,ROW($B$1:$B$79)),ROW(38:38)),6))</f>
        <v/>
      </c>
      <c r="O39" s="1" t="str">
        <f t="array" ref="O39">IF(ISERROR(INDEX($A$1:$G$79,SMALL(IF($B$1:$B$79=$N$1,ROW($B$1:$B$79)),ROW(38:38)),4)),"",INDEX($A$1:$G$79,SMALL(IF($B$1:$B$79=$N$1,ROW($B$1:$B$79)),ROW(38:38)),4))</f>
        <v/>
      </c>
      <c r="P39" s="1" t="str">
        <f t="array" ref="P39">IF(ISERROR(INDEX($A$1:$G$79,SMALL(IF($B$1:$B$79=$N$1,ROW($B$1:$B$79)),ROW(38:38)),5)),"",INDEX($A$1:$G$79,SMALL(IF($B$1:$B$79=$N$1,ROW($B$1:$B$79)),ROW(38:38)),5))</f>
        <v/>
      </c>
      <c r="Q39" s="1" t="str">
        <f t="array" ref="Q39">IF(ISERROR(INDEX($A$1:$G$79,SMALL(IF($B$1:$B$79=$N$1,ROW($B$1:$B$79)),ROW(38:38)),7)),"",INDEX($A$1:$G$79,SMALL(IF($B$1:$B$79=$N$1,ROW($B$1:$B$79)),ROW(38:38)),7))</f>
        <v/>
      </c>
      <c r="R39" s="1" t="str">
        <f t="array" ref="R39">IF(ISERROR(INDEX($A$1:$H$79,SMALL(IF($B$1:$B$79=$N$1,ROW($B$1:$B$79)),ROW(38:38)),8)),"",INDEX($A$1:$H$79,SMALL(IF($B$1:$B$79=$N$1,ROW($B$1:$B$79)),ROW(38:38)),8))</f>
        <v/>
      </c>
      <c r="S39" s="10" t="str">
        <f t="array" ref="S39">IF(ISERROR(INDEX($A$1:$G$79,SMALL(IF($C$1:$C$79=$S$1,ROW($C$1:$C$79)),ROW(38:38)),6)),"",INDEX($A$1:$G$79,SMALL(IF($C$1:$C$79=$S$1,ROW($C$1:$C$79)),ROW(38:38)),6))</f>
        <v/>
      </c>
      <c r="T39" s="1" t="str">
        <f t="array" ref="T39">IF(ISERROR(INDEX($A$1:$G$79,SMALL(IF($C$1:$C$79=$S$1,ROW($C$1:$C$79)),ROW(38:38)),4)),"",INDEX($A$1:$G$79,SMALL(IF($C$1:$C$79=$S$1,ROW($C$1:$C$79)),ROW(38:38)),4))</f>
        <v/>
      </c>
      <c r="U39" s="1" t="str">
        <f t="array" ref="U39">IF(ISERROR(INDEX($A$1:$G$79,SMALL(IF($C$1:$C$79=$S$1,ROW($C$1:$C$79)),ROW(38:38)),5)),"",INDEX($A$1:$G$79,SMALL(IF($C$1:$C$79=$S$1,ROW($C$1:$C$79)),ROW(38:38)),5))</f>
        <v/>
      </c>
      <c r="V39" s="1" t="str">
        <f t="array" ref="V39">IF(ISERROR(INDEX($A$1:$G$79,SMALL(IF($C$1:$C$79=$S$1,ROW($C$1:$C$79)),ROW(38:38)),7)),"",INDEX($A$1:$G$79,SMALL(IF($C$1:$C$79=$S$1,ROW($C$1:$C$79)),ROW(38:38)),7))</f>
        <v/>
      </c>
      <c r="W39" s="1" t="str">
        <f t="array" ref="W39">IF(ISERROR(INDEX($A$1:$H$79,SMALL(IF($C$1:$C$79=$S$1,ROW($C$1:$C$79)),ROW(38:38)),8)),"",INDEX($A$1:$H$79,SMALL(IF($C$1:$C$79=$S$1,ROW($C$1:$C$79)),ROW(38:38)),8))</f>
        <v/>
      </c>
      <c r="X39" s="1" t="s">
        <v>26</v>
      </c>
    </row>
    <row r="40" spans="1:24" x14ac:dyDescent="0.3">
      <c r="A40" s="1" t="str">
        <f>'Services &amp; Housing'!F28</f>
        <v>Please select answer</v>
      </c>
      <c r="B40" s="1" t="str">
        <f>'Services &amp; Housing'!G28</f>
        <v>Please select answer</v>
      </c>
      <c r="C40" s="1" t="str">
        <f>'Services &amp; Housing'!H28</f>
        <v>Please select answer</v>
      </c>
      <c r="D40" s="1">
        <f>'Services &amp; Housing'!B28</f>
        <v>4</v>
      </c>
      <c r="E40" s="1" t="str">
        <f>'Services &amp; Housing'!C28</f>
        <v>Participants have the option to transfer to another project</v>
      </c>
      <c r="F40" s="1" t="str">
        <f>'Services &amp; Housing'!D28</f>
        <v xml:space="preserve">Transfers should be accommodated for tenants who reasonably believe that they are threatened with imminent harm from further violence if the tenant remains in the same unit. Whenever possible, transfers occur before a participant experiences homelessness.  </v>
      </c>
      <c r="G40" s="1" t="s">
        <v>100</v>
      </c>
      <c r="H40" s="1" t="str">
        <f>F41</f>
        <v>Optional notes here</v>
      </c>
      <c r="I40" s="10" t="str">
        <f t="array" ref="I40">IF(ISERROR(INDEX($A$1:$G$79,SMALL(IF($A$1:$A$79=$I$1,ROW($A$1:$A$79)),ROW(39:39)),7)),"",INDEX($A$1:$G$79,SMALL(IF($A$1:$A$79=$I$1,ROW($A$1:$A$79)),ROW(39:39)),7))</f>
        <v/>
      </c>
      <c r="J40" s="1" t="str">
        <f t="array" ref="J40">IF(ISERROR(INDEX($A$1:$G$79,SMALL(IF($A$1:$A$79=$I$1,ROW($A$1:$A$79)),ROW(39:39)),4)),"",INDEX($A$1:$G$79,SMALL(IF($A$1:$A$79=$I$1,ROW($A$1:$A$79)),ROW(39:39)),4))</f>
        <v/>
      </c>
      <c r="K40" s="1" t="str">
        <f t="array" ref="K40">IF(ISERROR(INDEX($A$1:$G$79,SMALL(IF($A$1:$A$79=$I$1,ROW($A$1:$A$79)),ROW(39:39)),5)),"",INDEX($A$1:$G$79,SMALL(IF($A$1:$A$79=$I$1,ROW($A$1:$A$79)),ROW(39:39)),5))</f>
        <v/>
      </c>
      <c r="L40" s="1" t="str">
        <f t="array" ref="L40">IF(ISERROR(INDEX($A$1:$G$79,SMALL(IF($A$1:$A$79=$I$1,ROW($A$1:$A$79)),ROW(39:39)),6)),"",INDEX($A$1:$G$79,SMALL(IF($A$1:$A$79=$I$1,ROW($A$1:$A$79)),ROW(39:39)),6))</f>
        <v/>
      </c>
      <c r="M40" s="1" t="str">
        <f t="array" ref="M40">IF(ISERROR(INDEX($A$1:$H$79,SMALL(IF($A$1:$A$79=$I$1,ROW($A$1:$A$79)),ROW(39:39)),8)),"",INDEX($A$1:$H$79,SMALL(IF($A$1:$A$79=$I$1,ROW($A$1:$A$79)),ROW(39:39)),8))</f>
        <v/>
      </c>
      <c r="N40" s="10" t="str">
        <f t="array" ref="N40">IF(ISERROR(INDEX($A$1:$G$79,SMALL(IF($B$1:$B$79=$N$1,ROW($B$1:$B$79)),ROW(39:39)),6)),"",INDEX($A$1:$G$79,SMALL(IF($B$1:$B$79=$N$1,ROW($B$1:$B$79)),ROW(39:39)),6))</f>
        <v/>
      </c>
      <c r="O40" s="1" t="str">
        <f t="array" ref="O40">IF(ISERROR(INDEX($A$1:$G$79,SMALL(IF($B$1:$B$79=$N$1,ROW($B$1:$B$79)),ROW(39:39)),4)),"",INDEX($A$1:$G$79,SMALL(IF($B$1:$B$79=$N$1,ROW($B$1:$B$79)),ROW(39:39)),4))</f>
        <v/>
      </c>
      <c r="P40" s="1" t="str">
        <f t="array" ref="P40">IF(ISERROR(INDEX($A$1:$G$79,SMALL(IF($B$1:$B$79=$N$1,ROW($B$1:$B$79)),ROW(39:39)),5)),"",INDEX($A$1:$G$79,SMALL(IF($B$1:$B$79=$N$1,ROW($B$1:$B$79)),ROW(39:39)),5))</f>
        <v/>
      </c>
      <c r="Q40" s="1" t="str">
        <f t="array" ref="Q40">IF(ISERROR(INDEX($A$1:$G$79,SMALL(IF($B$1:$B$79=$N$1,ROW($B$1:$B$79)),ROW(39:39)),7)),"",INDEX($A$1:$G$79,SMALL(IF($B$1:$B$79=$N$1,ROW($B$1:$B$79)),ROW(39:39)),7))</f>
        <v/>
      </c>
      <c r="R40" s="1" t="str">
        <f t="array" ref="R40">IF(ISERROR(INDEX($A$1:$H$79,SMALL(IF($B$1:$B$79=$N$1,ROW($B$1:$B$79)),ROW(39:39)),8)),"",INDEX($A$1:$H$79,SMALL(IF($B$1:$B$79=$N$1,ROW($B$1:$B$79)),ROW(39:39)),8))</f>
        <v/>
      </c>
      <c r="S40" s="10" t="str">
        <f t="array" ref="S40">IF(ISERROR(INDEX($A$1:$G$79,SMALL(IF($C$1:$C$79=$S$1,ROW($C$1:$C$79)),ROW(39:39)),6)),"",INDEX($A$1:$G$79,SMALL(IF($C$1:$C$79=$S$1,ROW($C$1:$C$79)),ROW(39:39)),6))</f>
        <v/>
      </c>
      <c r="T40" s="1" t="str">
        <f t="array" ref="T40">IF(ISERROR(INDEX($A$1:$G$79,SMALL(IF($C$1:$C$79=$S$1,ROW($C$1:$C$79)),ROW(39:39)),4)),"",INDEX($A$1:$G$79,SMALL(IF($C$1:$C$79=$S$1,ROW($C$1:$C$79)),ROW(39:39)),4))</f>
        <v/>
      </c>
      <c r="U40" s="1" t="str">
        <f t="array" ref="U40">IF(ISERROR(INDEX($A$1:$G$79,SMALL(IF($C$1:$C$79=$S$1,ROW($C$1:$C$79)),ROW(39:39)),5)),"",INDEX($A$1:$G$79,SMALL(IF($C$1:$C$79=$S$1,ROW($C$1:$C$79)),ROW(39:39)),5))</f>
        <v/>
      </c>
      <c r="V40" s="1" t="str">
        <f t="array" ref="V40">IF(ISERROR(INDEX($A$1:$G$79,SMALL(IF($C$1:$C$79=$S$1,ROW($C$1:$C$79)),ROW(39:39)),7)),"",INDEX($A$1:$G$79,SMALL(IF($C$1:$C$79=$S$1,ROW($C$1:$C$79)),ROW(39:39)),7))</f>
        <v/>
      </c>
      <c r="W40" s="1" t="str">
        <f t="array" ref="W40">IF(ISERROR(INDEX($A$1:$H$79,SMALL(IF($C$1:$C$79=$S$1,ROW($C$1:$C$79)),ROW(39:39)),8)),"",INDEX($A$1:$H$79,SMALL(IF($C$1:$C$79=$S$1,ROW($C$1:$C$79)),ROW(39:39)),8))</f>
        <v/>
      </c>
      <c r="X40" s="1" t="s">
        <v>26</v>
      </c>
    </row>
    <row r="41" spans="1:24" x14ac:dyDescent="0.3">
      <c r="A41" s="1">
        <f>'Services &amp; Housing'!F29</f>
        <v>0</v>
      </c>
      <c r="B41" s="1">
        <f>'Services &amp; Housing'!G29</f>
        <v>0</v>
      </c>
      <c r="C41" s="1">
        <f>'Services &amp; Housing'!H29</f>
        <v>0</v>
      </c>
      <c r="D41" s="1">
        <f>'Services &amp; Housing'!B29</f>
        <v>0</v>
      </c>
      <c r="E41" s="1">
        <f>'Services &amp; Housing'!C29</f>
        <v>0</v>
      </c>
      <c r="F41" s="1" t="str">
        <f>'Services &amp; Housing'!D29</f>
        <v>Optional notes here</v>
      </c>
      <c r="G41" s="1" t="s">
        <v>100</v>
      </c>
      <c r="H41" s="1">
        <v>0</v>
      </c>
      <c r="I41" s="10" t="str">
        <f t="array" ref="I41">IF(ISERROR(INDEX($A$1:$G$79,SMALL(IF($A$1:$A$79=$I$1,ROW($A$1:$A$79)),ROW(40:40)),7)),"",INDEX($A$1:$G$79,SMALL(IF($A$1:$A$79=$I$1,ROW($A$1:$A$79)),ROW(40:40)),7))</f>
        <v/>
      </c>
      <c r="J41" s="1" t="str">
        <f t="array" ref="J41">IF(ISERROR(INDEX($A$1:$G$79,SMALL(IF($A$1:$A$79=$I$1,ROW($A$1:$A$79)),ROW(40:40)),4)),"",INDEX($A$1:$G$79,SMALL(IF($A$1:$A$79=$I$1,ROW($A$1:$A$79)),ROW(40:40)),4))</f>
        <v/>
      </c>
      <c r="K41" s="1" t="str">
        <f t="array" ref="K41">IF(ISERROR(INDEX($A$1:$G$79,SMALL(IF($A$1:$A$79=$I$1,ROW($A$1:$A$79)),ROW(40:40)),5)),"",INDEX($A$1:$G$79,SMALL(IF($A$1:$A$79=$I$1,ROW($A$1:$A$79)),ROW(40:40)),5))</f>
        <v/>
      </c>
      <c r="L41" s="1" t="str">
        <f t="array" ref="L41">IF(ISERROR(INDEX($A$1:$G$79,SMALL(IF($A$1:$A$79=$I$1,ROW($A$1:$A$79)),ROW(40:40)),6)),"",INDEX($A$1:$G$79,SMALL(IF($A$1:$A$79=$I$1,ROW($A$1:$A$79)),ROW(40:40)),6))</f>
        <v/>
      </c>
      <c r="M41" s="1" t="str">
        <f t="array" ref="M41">IF(ISERROR(INDEX($A$1:$H$79,SMALL(IF($A$1:$A$79=$I$1,ROW($A$1:$A$79)),ROW(40:40)),8)),"",INDEX($A$1:$H$79,SMALL(IF($A$1:$A$79=$I$1,ROW($A$1:$A$79)),ROW(40:40)),8))</f>
        <v/>
      </c>
      <c r="N41" s="10" t="str">
        <f t="array" ref="N41">IF(ISERROR(INDEX($A$1:$G$79,SMALL(IF($B$1:$B$79=$N$1,ROW($B$1:$B$79)),ROW(40:40)),6)),"",INDEX($A$1:$G$79,SMALL(IF($B$1:$B$79=$N$1,ROW($B$1:$B$79)),ROW(40:40)),6))</f>
        <v/>
      </c>
      <c r="O41" s="1" t="str">
        <f t="array" ref="O41">IF(ISERROR(INDEX($A$1:$G$79,SMALL(IF($B$1:$B$79=$N$1,ROW($B$1:$B$79)),ROW(40:40)),4)),"",INDEX($A$1:$G$79,SMALL(IF($B$1:$B$79=$N$1,ROW($B$1:$B$79)),ROW(40:40)),4))</f>
        <v/>
      </c>
      <c r="P41" s="1" t="str">
        <f t="array" ref="P41">IF(ISERROR(INDEX($A$1:$G$79,SMALL(IF($B$1:$B$79=$N$1,ROW($B$1:$B$79)),ROW(40:40)),5)),"",INDEX($A$1:$G$79,SMALL(IF($B$1:$B$79=$N$1,ROW($B$1:$B$79)),ROW(40:40)),5))</f>
        <v/>
      </c>
      <c r="Q41" s="1" t="str">
        <f t="array" ref="Q41">IF(ISERROR(INDEX($A$1:$G$79,SMALL(IF($B$1:$B$79=$N$1,ROW($B$1:$B$79)),ROW(40:40)),7)),"",INDEX($A$1:$G$79,SMALL(IF($B$1:$B$79=$N$1,ROW($B$1:$B$79)),ROW(40:40)),7))</f>
        <v/>
      </c>
      <c r="R41" s="1" t="str">
        <f t="array" ref="R41">IF(ISERROR(INDEX($A$1:$H$79,SMALL(IF($B$1:$B$79=$N$1,ROW($B$1:$B$79)),ROW(40:40)),8)),"",INDEX($A$1:$H$79,SMALL(IF($B$1:$B$79=$N$1,ROW($B$1:$B$79)),ROW(40:40)),8))</f>
        <v/>
      </c>
      <c r="S41" s="10" t="str">
        <f t="array" ref="S41">IF(ISERROR(INDEX($A$1:$G$79,SMALL(IF($C$1:$C$79=$S$1,ROW($C$1:$C$79)),ROW(40:40)),6)),"",INDEX($A$1:$G$79,SMALL(IF($C$1:$C$79=$S$1,ROW($C$1:$C$79)),ROW(40:40)),6))</f>
        <v/>
      </c>
      <c r="T41" s="1" t="str">
        <f t="array" ref="T41">IF(ISERROR(INDEX($A$1:$G$79,SMALL(IF($C$1:$C$79=$S$1,ROW($C$1:$C$79)),ROW(40:40)),4)),"",INDEX($A$1:$G$79,SMALL(IF($C$1:$C$79=$S$1,ROW($C$1:$C$79)),ROW(40:40)),4))</f>
        <v/>
      </c>
      <c r="U41" s="1" t="str">
        <f t="array" ref="U41">IF(ISERROR(INDEX($A$1:$G$79,SMALL(IF($C$1:$C$79=$S$1,ROW($C$1:$C$79)),ROW(40:40)),5)),"",INDEX($A$1:$G$79,SMALL(IF($C$1:$C$79=$S$1,ROW($C$1:$C$79)),ROW(40:40)),5))</f>
        <v/>
      </c>
      <c r="V41" s="1" t="str">
        <f t="array" ref="V41">IF(ISERROR(INDEX($A$1:$G$79,SMALL(IF($C$1:$C$79=$S$1,ROW($C$1:$C$79)),ROW(40:40)),7)),"",INDEX($A$1:$G$79,SMALL(IF($C$1:$C$79=$S$1,ROW($C$1:$C$79)),ROW(40:40)),7))</f>
        <v/>
      </c>
      <c r="W41" s="1" t="str">
        <f t="array" ref="W41">IF(ISERROR(INDEX($A$1:$H$79,SMALL(IF($C$1:$C$79=$S$1,ROW($C$1:$C$79)),ROW(40:40)),8)),"",INDEX($A$1:$H$79,SMALL(IF($C$1:$C$79=$S$1,ROW($C$1:$C$79)),ROW(40:40)),8))</f>
        <v/>
      </c>
      <c r="X41" s="1" t="s">
        <v>26</v>
      </c>
    </row>
    <row r="42" spans="1:24" x14ac:dyDescent="0.3">
      <c r="A42" s="1" t="str">
        <f>Leases!F7</f>
        <v>Please select answer</v>
      </c>
      <c r="B42" s="1" t="str">
        <f>Leases!G7</f>
        <v>Please select answer</v>
      </c>
      <c r="C42" s="1" t="str">
        <f>Leases!H7</f>
        <v>Please select answer</v>
      </c>
      <c r="D42" s="1">
        <f>Leases!B7</f>
        <v>1</v>
      </c>
      <c r="E42" s="1" t="str">
        <f>Leases!C7</f>
        <v>Housing is considered permanent (not applicable for Transitional Housing)</v>
      </c>
      <c r="F42" s="1" t="str">
        <f>Leases!D7</f>
        <v xml:space="preserve">Housing is not time-limited (though rent assistance may be) and leases are automatically renewable upon expiration, except with prior notice by either party. </v>
      </c>
      <c r="G42" s="1" t="s">
        <v>98</v>
      </c>
      <c r="H42" s="1" t="str">
        <f>F43</f>
        <v>Optional notes here</v>
      </c>
      <c r="I42" s="10" t="str">
        <f t="array" ref="I42">IF(ISERROR(INDEX($A$1:$G$79,SMALL(IF($A$1:$A$79=$I$1,ROW($A$1:$A$79)),ROW(#REF!)),7)),"",INDEX($A$1:$G$79,SMALL(IF($A$1:$A$79=$I$1,ROW($A$1:$A$79)),ROW(#REF!)),7))</f>
        <v/>
      </c>
      <c r="J42" s="1" t="str">
        <f t="array" ref="J42">IF(ISERROR(INDEX($A$1:$G$79,SMALL(IF($A$1:$A$79=$I$1,ROW($A$1:$A$79)),ROW(#REF!)),4)),"",INDEX($A$1:$G$79,SMALL(IF($A$1:$A$79=$I$1,ROW($A$1:$A$79)),ROW(#REF!)),4))</f>
        <v/>
      </c>
      <c r="K42" s="1" t="str">
        <f t="array" ref="K42">IF(ISERROR(INDEX($A$1:$G$79,SMALL(IF($A$1:$A$79=$I$1,ROW($A$1:$A$79)),ROW(#REF!)),5)),"",INDEX($A$1:$G$79,SMALL(IF($A$1:$A$79=$I$1,ROW($A$1:$A$79)),ROW(#REF!)),5))</f>
        <v/>
      </c>
      <c r="L42" s="1" t="str">
        <f t="array" ref="L42">IF(ISERROR(INDEX($A$1:$G$79,SMALL(IF($A$1:$A$79=$I$1,ROW($A$1:$A$79)),ROW(#REF!)),6)),"",INDEX($A$1:$G$79,SMALL(IF($A$1:$A$79=$I$1,ROW($A$1:$A$79)),ROW(#REF!)),6))</f>
        <v/>
      </c>
      <c r="M42" s="1" t="str">
        <f t="array" ref="M42">IF(ISERROR(INDEX($A$1:$H$79,SMALL(IF($A$1:$A$79=$I$1,ROW($A$1:$A$79)),ROW(#REF!)),8)),"",INDEX($A$1:$H$79,SMALL(IF($A$1:$A$79=$I$1,ROW($A$1:$A$79)),ROW(#REF!)),8))</f>
        <v/>
      </c>
      <c r="N42" s="10" t="str">
        <f t="array" ref="N42">IF(ISERROR(INDEX($A$1:$G$79,SMALL(IF($B$1:$B$79=$N$1,ROW($B$1:$B$79)),ROW(#REF!)),6)),"",INDEX($A$1:$G$79,SMALL(IF($B$1:$B$79=$N$1,ROW($B$1:$B$79)),ROW(#REF!)),6))</f>
        <v/>
      </c>
      <c r="O42" s="1" t="str">
        <f t="array" ref="O42">IF(ISERROR(INDEX($A$1:$G$79,SMALL(IF($B$1:$B$79=$N$1,ROW($B$1:$B$79)),ROW(#REF!)),4)),"",INDEX($A$1:$G$79,SMALL(IF($B$1:$B$79=$N$1,ROW($B$1:$B$79)),ROW(#REF!)),4))</f>
        <v/>
      </c>
      <c r="P42" s="1" t="str">
        <f t="array" ref="P42">IF(ISERROR(INDEX($A$1:$G$79,SMALL(IF($B$1:$B$79=$N$1,ROW($B$1:$B$79)),ROW(#REF!)),5)),"",INDEX($A$1:$G$79,SMALL(IF($B$1:$B$79=$N$1,ROW($B$1:$B$79)),ROW(#REF!)),5))</f>
        <v/>
      </c>
      <c r="Q42" s="1" t="str">
        <f t="array" ref="Q42">IF(ISERROR(INDEX($A$1:$G$79,SMALL(IF($B$1:$B$79=$N$1,ROW($B$1:$B$79)),ROW(#REF!)),7)),"",INDEX($A$1:$G$79,SMALL(IF($B$1:$B$79=$N$1,ROW($B$1:$B$79)),ROW(#REF!)),7))</f>
        <v/>
      </c>
      <c r="R42" s="1" t="str">
        <f t="array" ref="R42">IF(ISERROR(INDEX($A$1:$H$79,SMALL(IF($B$1:$B$79=$N$1,ROW($B$1:$B$79)),ROW(#REF!)),8)),"",INDEX($A$1:$H$79,SMALL(IF($B$1:$B$79=$N$1,ROW($B$1:$B$79)),ROW(#REF!)),8))</f>
        <v/>
      </c>
      <c r="S42" s="10" t="str">
        <f t="array" ref="S42">IF(ISERROR(INDEX($A$1:$G$79,SMALL(IF($C$1:$C$79=$S$1,ROW($C$1:$C$79)),ROW(#REF!)),6)),"",INDEX($A$1:$G$79,SMALL(IF($C$1:$C$79=$S$1,ROW($C$1:$C$79)),ROW(#REF!)),6))</f>
        <v/>
      </c>
      <c r="T42" s="1" t="str">
        <f t="array" ref="T42">IF(ISERROR(INDEX($A$1:$G$79,SMALL(IF($C$1:$C$79=$S$1,ROW($C$1:$C$79)),ROW(#REF!)),4)),"",INDEX($A$1:$G$79,SMALL(IF($C$1:$C$79=$S$1,ROW($C$1:$C$79)),ROW(#REF!)),4))</f>
        <v/>
      </c>
      <c r="U42" s="1" t="str">
        <f t="array" ref="U42">IF(ISERROR(INDEX($A$1:$G$79,SMALL(IF($C$1:$C$79=$S$1,ROW($C$1:$C$79)),ROW(#REF!)),5)),"",INDEX($A$1:$G$79,SMALL(IF($C$1:$C$79=$S$1,ROW($C$1:$C$79)),ROW(#REF!)),5))</f>
        <v/>
      </c>
      <c r="V42" s="1" t="str">
        <f t="array" ref="V42">IF(ISERROR(INDEX($A$1:$G$79,SMALL(IF($C$1:$C$79=$S$1,ROW($C$1:$C$79)),ROW(#REF!)),7)),"",INDEX($A$1:$G$79,SMALL(IF($C$1:$C$79=$S$1,ROW($C$1:$C$79)),ROW(#REF!)),7))</f>
        <v/>
      </c>
      <c r="W42" s="1" t="str">
        <f t="array" ref="W42">IF(ISERROR(INDEX($A$1:$H$79,SMALL(IF($C$1:$C$79=$S$1,ROW($C$1:$C$79)),ROW(#REF!)),8)),"",INDEX($A$1:$H$79,SMALL(IF($C$1:$C$79=$S$1,ROW($C$1:$C$79)),ROW(#REF!)),8))</f>
        <v/>
      </c>
      <c r="X42" s="1" t="s">
        <v>26</v>
      </c>
    </row>
    <row r="43" spans="1:24" x14ac:dyDescent="0.3">
      <c r="A43" s="1">
        <f>Leases!F8</f>
        <v>0</v>
      </c>
      <c r="B43" s="1">
        <f>Leases!G8</f>
        <v>0</v>
      </c>
      <c r="C43" s="1">
        <f>Leases!H8</f>
        <v>0</v>
      </c>
      <c r="D43" s="1">
        <f>Leases!B8</f>
        <v>0</v>
      </c>
      <c r="E43" s="1">
        <f>Leases!C8</f>
        <v>0</v>
      </c>
      <c r="F43" s="1" t="str">
        <f>Leases!D8</f>
        <v>Optional notes here</v>
      </c>
      <c r="G43" s="1" t="s">
        <v>98</v>
      </c>
      <c r="H43" s="1">
        <v>0</v>
      </c>
      <c r="I43" s="10" t="str">
        <f t="array" ref="I43">IF(ISERROR(INDEX($A$1:$G$79,SMALL(IF($A$1:$A$79=$I$1,ROW($A$1:$A$79)),ROW(42:42)),7)),"",INDEX($A$1:$G$79,SMALL(IF($A$1:$A$79=$I$1,ROW($A$1:$A$79)),ROW(42:42)),7))</f>
        <v/>
      </c>
      <c r="J43" s="1" t="str">
        <f t="array" ref="J43">IF(ISERROR(INDEX($A$1:$G$79,SMALL(IF($A$1:$A$79=$I$1,ROW($A$1:$A$79)),ROW(42:42)),4)),"",INDEX($A$1:$G$79,SMALL(IF($A$1:$A$79=$I$1,ROW($A$1:$A$79)),ROW(42:42)),4))</f>
        <v/>
      </c>
      <c r="K43" s="1" t="str">
        <f t="array" ref="K43">IF(ISERROR(INDEX($A$1:$G$79,SMALL(IF($A$1:$A$79=$I$1,ROW($A$1:$A$79)),ROW(42:42)),5)),"",INDEX($A$1:$G$79,SMALL(IF($A$1:$A$79=$I$1,ROW($A$1:$A$79)),ROW(42:42)),5))</f>
        <v/>
      </c>
      <c r="L43" s="1" t="str">
        <f t="array" ref="L43">IF(ISERROR(INDEX($A$1:$G$79,SMALL(IF($A$1:$A$79=$I$1,ROW($A$1:$A$79)),ROW(42:42)),6)),"",INDEX($A$1:$G$79,SMALL(IF($A$1:$A$79=$I$1,ROW($A$1:$A$79)),ROW(42:42)),6))</f>
        <v/>
      </c>
      <c r="M43" s="1" t="str">
        <f t="array" ref="M43">IF(ISERROR(INDEX($A$1:$H$79,SMALL(IF($A$1:$A$79=$I$1,ROW($A$1:$A$79)),ROW(42:42)),8)),"",INDEX($A$1:$H$79,SMALL(IF($A$1:$A$79=$I$1,ROW($A$1:$A$79)),ROW(42:42)),8))</f>
        <v/>
      </c>
      <c r="N43" s="10" t="str">
        <f t="array" ref="N43">IF(ISERROR(INDEX($A$1:$G$79,SMALL(IF($B$1:$B$79=$N$1,ROW($B$1:$B$79)),ROW(42:42)),6)),"",INDEX($A$1:$G$79,SMALL(IF($B$1:$B$79=$N$1,ROW($B$1:$B$79)),ROW(42:42)),6))</f>
        <v/>
      </c>
      <c r="O43" s="1" t="str">
        <f t="array" ref="O43">IF(ISERROR(INDEX($A$1:$G$79,SMALL(IF($B$1:$B$79=$N$1,ROW($B$1:$B$79)),ROW(42:42)),4)),"",INDEX($A$1:$G$79,SMALL(IF($B$1:$B$79=$N$1,ROW($B$1:$B$79)),ROW(42:42)),4))</f>
        <v/>
      </c>
      <c r="P43" s="1" t="str">
        <f t="array" ref="P43">IF(ISERROR(INDEX($A$1:$G$79,SMALL(IF($B$1:$B$79=$N$1,ROW($B$1:$B$79)),ROW(42:42)),5)),"",INDEX($A$1:$G$79,SMALL(IF($B$1:$B$79=$N$1,ROW($B$1:$B$79)),ROW(42:42)),5))</f>
        <v/>
      </c>
      <c r="Q43" s="1" t="str">
        <f t="array" ref="Q43">IF(ISERROR(INDEX($A$1:$G$79,SMALL(IF($B$1:$B$79=$N$1,ROW($B$1:$B$79)),ROW(42:42)),7)),"",INDEX($A$1:$G$79,SMALL(IF($B$1:$B$79=$N$1,ROW($B$1:$B$79)),ROW(42:42)),7))</f>
        <v/>
      </c>
      <c r="R43" s="1" t="str">
        <f t="array" ref="R43">IF(ISERROR(INDEX($A$1:$H$79,SMALL(IF($B$1:$B$79=$N$1,ROW($B$1:$B$79)),ROW(42:42)),8)),"",INDEX($A$1:$H$79,SMALL(IF($B$1:$B$79=$N$1,ROW($B$1:$B$79)),ROW(42:42)),8))</f>
        <v/>
      </c>
      <c r="S43" s="10" t="str">
        <f t="array" ref="S43">IF(ISERROR(INDEX($A$1:$G$79,SMALL(IF($C$1:$C$79=$S$1,ROW($C$1:$C$79)),ROW(42:42)),6)),"",INDEX($A$1:$G$79,SMALL(IF($C$1:$C$79=$S$1,ROW($C$1:$C$79)),ROW(42:42)),6))</f>
        <v/>
      </c>
      <c r="T43" s="1" t="str">
        <f t="array" ref="T43">IF(ISERROR(INDEX($A$1:$G$79,SMALL(IF($C$1:$C$79=$S$1,ROW($C$1:$C$79)),ROW(42:42)),4)),"",INDEX($A$1:$G$79,SMALL(IF($C$1:$C$79=$S$1,ROW($C$1:$C$79)),ROW(42:42)),4))</f>
        <v/>
      </c>
      <c r="U43" s="1" t="str">
        <f t="array" ref="U43">IF(ISERROR(INDEX($A$1:$G$79,SMALL(IF($C$1:$C$79=$S$1,ROW($C$1:$C$79)),ROW(42:42)),5)),"",INDEX($A$1:$G$79,SMALL(IF($C$1:$C$79=$S$1,ROW($C$1:$C$79)),ROW(42:42)),5))</f>
        <v/>
      </c>
      <c r="V43" s="1" t="str">
        <f t="array" ref="V43">IF(ISERROR(INDEX($A$1:$G$79,SMALL(IF($C$1:$C$79=$S$1,ROW($C$1:$C$79)),ROW(42:42)),7)),"",INDEX($A$1:$G$79,SMALL(IF($C$1:$C$79=$S$1,ROW($C$1:$C$79)),ROW(42:42)),7))</f>
        <v/>
      </c>
      <c r="W43" s="1" t="str">
        <f t="array" ref="W43">IF(ISERROR(INDEX($A$1:$H$79,SMALL(IF($C$1:$C$79=$S$1,ROW($C$1:$C$79)),ROW(42:42)),8)),"",INDEX($A$1:$H$79,SMALL(IF($C$1:$C$79=$S$1,ROW($C$1:$C$79)),ROW(42:42)),8))</f>
        <v/>
      </c>
      <c r="X43" s="1" t="s">
        <v>26</v>
      </c>
    </row>
    <row r="44" spans="1:24" x14ac:dyDescent="0.3">
      <c r="A44" s="1" t="str">
        <f>Leases!F9</f>
        <v>Please select answer</v>
      </c>
      <c r="B44" s="1" t="str">
        <f>Leases!G9</f>
        <v>Please select answer</v>
      </c>
      <c r="C44" s="1" t="str">
        <f>Leases!H9</f>
        <v>Please select answer</v>
      </c>
      <c r="D44" s="1">
        <f>Leases!B9</f>
        <v>2</v>
      </c>
      <c r="E44" s="1" t="str">
        <f>Leases!C9</f>
        <v>Participant choice is fundamental</v>
      </c>
      <c r="F44" s="1" t="str">
        <f>Leases!D9</f>
        <v>A participant has, at minimum, choices in deciding the location and type of housing based on preferences from a range of housing types and among multiple units, as available and as practical. In project-based settings, participants should be offered choice of units within a particular building, or within the portfolio of single site properties. In projects that use shared housing, i.e. housing with unrelated roommates, participants should be offered choice of roommates, as available and as practical. Additionally, as applicable, participants are able to choose their roommates when sharing a room or unit.</v>
      </c>
      <c r="G44" s="1" t="s">
        <v>98</v>
      </c>
      <c r="H44" s="1" t="str">
        <f>F45</f>
        <v>Optional notes here</v>
      </c>
      <c r="I44" s="10" t="str">
        <f t="array" ref="I44">IF(ISERROR(INDEX($A$1:$G$79,SMALL(IF($A$1:$A$79=$I$1,ROW($A$1:$A$79)),ROW(43:43)),7)),"",INDEX($A$1:$G$79,SMALL(IF($A$1:$A$79=$I$1,ROW($A$1:$A$79)),ROW(43:43)),7))</f>
        <v/>
      </c>
      <c r="J44" s="1" t="str">
        <f t="array" ref="J44">IF(ISERROR(INDEX($A$1:$G$79,SMALL(IF($A$1:$A$79=$I$1,ROW($A$1:$A$79)),ROW(43:43)),4)),"",INDEX($A$1:$G$79,SMALL(IF($A$1:$A$79=$I$1,ROW($A$1:$A$79)),ROW(43:43)),4))</f>
        <v/>
      </c>
      <c r="K44" s="1" t="str">
        <f t="array" ref="K44">IF(ISERROR(INDEX($A$1:$G$79,SMALL(IF($A$1:$A$79=$I$1,ROW($A$1:$A$79)),ROW(43:43)),5)),"",INDEX($A$1:$G$79,SMALL(IF($A$1:$A$79=$I$1,ROW($A$1:$A$79)),ROW(43:43)),5))</f>
        <v/>
      </c>
      <c r="L44" s="1" t="str">
        <f t="array" ref="L44">IF(ISERROR(INDEX($A$1:$G$79,SMALL(IF($A$1:$A$79=$I$1,ROW($A$1:$A$79)),ROW(43:43)),6)),"",INDEX($A$1:$G$79,SMALL(IF($A$1:$A$79=$I$1,ROW($A$1:$A$79)),ROW(43:43)),6))</f>
        <v/>
      </c>
      <c r="M44" s="1" t="str">
        <f t="array" ref="M44">IF(ISERROR(INDEX($A$1:$H$79,SMALL(IF($A$1:$A$79=$I$1,ROW($A$1:$A$79)),ROW(43:43)),8)),"",INDEX($A$1:$H$79,SMALL(IF($A$1:$A$79=$I$1,ROW($A$1:$A$79)),ROW(43:43)),8))</f>
        <v/>
      </c>
      <c r="N44" s="10" t="str">
        <f t="array" ref="N44">IF(ISERROR(INDEX($A$1:$G$79,SMALL(IF($B$1:$B$79=$N$1,ROW($B$1:$B$79)),ROW(43:43)),6)),"",INDEX($A$1:$G$79,SMALL(IF($B$1:$B$79=$N$1,ROW($B$1:$B$79)),ROW(43:43)),6))</f>
        <v/>
      </c>
      <c r="O44" s="1" t="str">
        <f t="array" ref="O44">IF(ISERROR(INDEX($A$1:$G$79,SMALL(IF($B$1:$B$79=$N$1,ROW($B$1:$B$79)),ROW(43:43)),4)),"",INDEX($A$1:$G$79,SMALL(IF($B$1:$B$79=$N$1,ROW($B$1:$B$79)),ROW(43:43)),4))</f>
        <v/>
      </c>
      <c r="P44" s="1" t="str">
        <f t="array" ref="P44">IF(ISERROR(INDEX($A$1:$G$79,SMALL(IF($B$1:$B$79=$N$1,ROW($B$1:$B$79)),ROW(43:43)),5)),"",INDEX($A$1:$G$79,SMALL(IF($B$1:$B$79=$N$1,ROW($B$1:$B$79)),ROW(43:43)),5))</f>
        <v/>
      </c>
      <c r="Q44" s="1" t="str">
        <f t="array" ref="Q44">IF(ISERROR(INDEX($A$1:$G$79,SMALL(IF($B$1:$B$79=$N$1,ROW($B$1:$B$79)),ROW(43:43)),7)),"",INDEX($A$1:$G$79,SMALL(IF($B$1:$B$79=$N$1,ROW($B$1:$B$79)),ROW(43:43)),7))</f>
        <v/>
      </c>
      <c r="R44" s="1" t="str">
        <f t="array" ref="R44">IF(ISERROR(INDEX($A$1:$H$79,SMALL(IF($B$1:$B$79=$N$1,ROW($B$1:$B$79)),ROW(43:43)),8)),"",INDEX($A$1:$H$79,SMALL(IF($B$1:$B$79=$N$1,ROW($B$1:$B$79)),ROW(43:43)),8))</f>
        <v/>
      </c>
      <c r="S44" s="10" t="str">
        <f t="array" ref="S44">IF(ISERROR(INDEX($A$1:$G$79,SMALL(IF($C$1:$C$79=$S$1,ROW($C$1:$C$79)),ROW(43:43)),6)),"",INDEX($A$1:$G$79,SMALL(IF($C$1:$C$79=$S$1,ROW($C$1:$C$79)),ROW(43:43)),6))</f>
        <v/>
      </c>
      <c r="T44" s="1" t="str">
        <f t="array" ref="T44">IF(ISERROR(INDEX($A$1:$G$79,SMALL(IF($C$1:$C$79=$S$1,ROW($C$1:$C$79)),ROW(43:43)),4)),"",INDEX($A$1:$G$79,SMALL(IF($C$1:$C$79=$S$1,ROW($C$1:$C$79)),ROW(43:43)),4))</f>
        <v/>
      </c>
      <c r="U44" s="1" t="str">
        <f t="array" ref="U44">IF(ISERROR(INDEX($A$1:$G$79,SMALL(IF($C$1:$C$79=$S$1,ROW($C$1:$C$79)),ROW(43:43)),5)),"",INDEX($A$1:$G$79,SMALL(IF($C$1:$C$79=$S$1,ROW($C$1:$C$79)),ROW(43:43)),5))</f>
        <v/>
      </c>
      <c r="V44" s="1" t="str">
        <f t="array" ref="V44">IF(ISERROR(INDEX($A$1:$G$79,SMALL(IF($C$1:$C$79=$S$1,ROW($C$1:$C$79)),ROW(43:43)),7)),"",INDEX($A$1:$G$79,SMALL(IF($C$1:$C$79=$S$1,ROW($C$1:$C$79)),ROW(43:43)),7))</f>
        <v/>
      </c>
      <c r="W44" s="1" t="str">
        <f t="array" ref="W44">IF(ISERROR(INDEX($A$1:$H$79,SMALL(IF($C$1:$C$79=$S$1,ROW($C$1:$C$79)),ROW(43:43)),8)),"",INDEX($A$1:$H$79,SMALL(IF($C$1:$C$79=$S$1,ROW($C$1:$C$79)),ROW(43:43)),8))</f>
        <v/>
      </c>
      <c r="X44" s="1" t="s">
        <v>26</v>
      </c>
    </row>
    <row r="45" spans="1:24" x14ac:dyDescent="0.3">
      <c r="A45" s="1">
        <f>Leases!F10</f>
        <v>0</v>
      </c>
      <c r="B45" s="1">
        <f>Leases!G10</f>
        <v>0</v>
      </c>
      <c r="C45" s="1">
        <f>Leases!H10</f>
        <v>0</v>
      </c>
      <c r="D45" s="1">
        <f>Leases!B10</f>
        <v>0</v>
      </c>
      <c r="E45" s="1">
        <f>Leases!C10</f>
        <v>0</v>
      </c>
      <c r="F45" s="1" t="str">
        <f>Leases!D10</f>
        <v>Optional notes here</v>
      </c>
      <c r="G45" s="1" t="s">
        <v>98</v>
      </c>
      <c r="H45" s="1">
        <v>0</v>
      </c>
      <c r="I45" s="10" t="str">
        <f t="array" ref="I45">IF(ISERROR(INDEX($A$1:$G$79,SMALL(IF($A$1:$A$79=$I$1,ROW($A$1:$A$79)),ROW(44:44)),7)),"",INDEX($A$1:$G$79,SMALL(IF($A$1:$A$79=$I$1,ROW($A$1:$A$79)),ROW(44:44)),7))</f>
        <v/>
      </c>
      <c r="J45" s="1" t="str">
        <f t="array" ref="J45">IF(ISERROR(INDEX($A$1:$G$79,SMALL(IF($A$1:$A$79=$I$1,ROW($A$1:$A$79)),ROW(44:44)),4)),"",INDEX($A$1:$G$79,SMALL(IF($A$1:$A$79=$I$1,ROW($A$1:$A$79)),ROW(44:44)),4))</f>
        <v/>
      </c>
      <c r="K45" s="1" t="str">
        <f t="array" ref="K45">IF(ISERROR(INDEX($A$1:$G$79,SMALL(IF($A$1:$A$79=$I$1,ROW($A$1:$A$79)),ROW(44:44)),5)),"",INDEX($A$1:$G$79,SMALL(IF($A$1:$A$79=$I$1,ROW($A$1:$A$79)),ROW(44:44)),5))</f>
        <v/>
      </c>
      <c r="L45" s="1" t="str">
        <f t="array" ref="L45">IF(ISERROR(INDEX($A$1:$G$79,SMALL(IF($A$1:$A$79=$I$1,ROW($A$1:$A$79)),ROW(44:44)),6)),"",INDEX($A$1:$G$79,SMALL(IF($A$1:$A$79=$I$1,ROW($A$1:$A$79)),ROW(44:44)),6))</f>
        <v/>
      </c>
      <c r="M45" s="1" t="str">
        <f t="array" ref="M45">IF(ISERROR(INDEX($A$1:$H$79,SMALL(IF($A$1:$A$79=$I$1,ROW($A$1:$A$79)),ROW(44:44)),8)),"",INDEX($A$1:$H$79,SMALL(IF($A$1:$A$79=$I$1,ROW($A$1:$A$79)),ROW(44:44)),8))</f>
        <v/>
      </c>
      <c r="N45" s="10" t="str">
        <f t="array" ref="N45">IF(ISERROR(INDEX($A$1:$G$79,SMALL(IF($B$1:$B$79=$N$1,ROW($B$1:$B$79)),ROW(44:44)),6)),"",INDEX($A$1:$G$79,SMALL(IF($B$1:$B$79=$N$1,ROW($B$1:$B$79)),ROW(44:44)),6))</f>
        <v/>
      </c>
      <c r="O45" s="1" t="str">
        <f t="array" ref="O45">IF(ISERROR(INDEX($A$1:$G$79,SMALL(IF($B$1:$B$79=$N$1,ROW($B$1:$B$79)),ROW(44:44)),4)),"",INDEX($A$1:$G$79,SMALL(IF($B$1:$B$79=$N$1,ROW($B$1:$B$79)),ROW(44:44)),4))</f>
        <v/>
      </c>
      <c r="P45" s="1" t="str">
        <f t="array" ref="P45">IF(ISERROR(INDEX($A$1:$G$79,SMALL(IF($B$1:$B$79=$N$1,ROW($B$1:$B$79)),ROW(44:44)),5)),"",INDEX($A$1:$G$79,SMALL(IF($B$1:$B$79=$N$1,ROW($B$1:$B$79)),ROW(44:44)),5))</f>
        <v/>
      </c>
      <c r="Q45" s="1" t="str">
        <f t="array" ref="Q45">IF(ISERROR(INDEX($A$1:$G$79,SMALL(IF($B$1:$B$79=$N$1,ROW($B$1:$B$79)),ROW(44:44)),7)),"",INDEX($A$1:$G$79,SMALL(IF($B$1:$B$79=$N$1,ROW($B$1:$B$79)),ROW(44:44)),7))</f>
        <v/>
      </c>
      <c r="R45" s="1" t="str">
        <f t="array" ref="R45">IF(ISERROR(INDEX($A$1:$H$79,SMALL(IF($B$1:$B$79=$N$1,ROW($B$1:$B$79)),ROW(44:44)),8)),"",INDEX($A$1:$H$79,SMALL(IF($B$1:$B$79=$N$1,ROW($B$1:$B$79)),ROW(44:44)),8))</f>
        <v/>
      </c>
      <c r="S45" s="10" t="str">
        <f t="array" ref="S45">IF(ISERROR(INDEX($A$1:$G$79,SMALL(IF($C$1:$C$79=$S$1,ROW($C$1:$C$79)),ROW(44:44)),6)),"",INDEX($A$1:$G$79,SMALL(IF($C$1:$C$79=$S$1,ROW($C$1:$C$79)),ROW(44:44)),6))</f>
        <v/>
      </c>
      <c r="T45" s="1" t="str">
        <f t="array" ref="T45">IF(ISERROR(INDEX($A$1:$G$79,SMALL(IF($C$1:$C$79=$S$1,ROW($C$1:$C$79)),ROW(44:44)),4)),"",INDEX($A$1:$G$79,SMALL(IF($C$1:$C$79=$S$1,ROW($C$1:$C$79)),ROW(44:44)),4))</f>
        <v/>
      </c>
      <c r="U45" s="1" t="str">
        <f t="array" ref="U45">IF(ISERROR(INDEX($A$1:$G$79,SMALL(IF($C$1:$C$79=$S$1,ROW($C$1:$C$79)),ROW(44:44)),5)),"",INDEX($A$1:$G$79,SMALL(IF($C$1:$C$79=$S$1,ROW($C$1:$C$79)),ROW(44:44)),5))</f>
        <v/>
      </c>
      <c r="V45" s="1" t="str">
        <f t="array" ref="V45">IF(ISERROR(INDEX($A$1:$G$79,SMALL(IF($C$1:$C$79=$S$1,ROW($C$1:$C$79)),ROW(44:44)),7)),"",INDEX($A$1:$G$79,SMALL(IF($C$1:$C$79=$S$1,ROW($C$1:$C$79)),ROW(44:44)),7))</f>
        <v/>
      </c>
      <c r="W45" s="1" t="str">
        <f t="array" ref="W45">IF(ISERROR(INDEX($A$1:$H$79,SMALL(IF($C$1:$C$79=$S$1,ROW($C$1:$C$79)),ROW(44:44)),8)),"",INDEX($A$1:$H$79,SMALL(IF($C$1:$C$79=$S$1,ROW($C$1:$C$79)),ROW(44:44)),8))</f>
        <v/>
      </c>
      <c r="X45" s="1" t="s">
        <v>26</v>
      </c>
    </row>
    <row r="46" spans="1:24" x14ac:dyDescent="0.3">
      <c r="A46" s="1" t="str">
        <f>Leases!F11</f>
        <v>Please select answer</v>
      </c>
      <c r="B46" s="1" t="str">
        <f>Leases!G11</f>
        <v>Please select answer</v>
      </c>
      <c r="C46" s="1" t="str">
        <f>Leases!H11</f>
        <v>Please select answer</v>
      </c>
      <c r="D46" s="1">
        <f>Leases!B11</f>
        <v>3</v>
      </c>
      <c r="E46" s="1" t="str">
        <f>Leases!C11</f>
        <v>Leases are the same for participants as for other tenants</v>
      </c>
      <c r="F46" s="1" t="str">
        <f>Leases!D11</f>
        <v xml:space="preserve">Leases do not have any provisions that would not be found in leases held by any other tenant in the property or building and is renewable per the participants’ and owner’s choice. People experiencing homelessness who receive help moving into permanent housing should have leases that confer the full rights, responsibilities, and legal protections under Federal, state, and local housing laws. For transitional housing, there may be limitations on length of stay, but a lease/occupancy agreement should look like a lease that a person would have in the normal rental market. </v>
      </c>
      <c r="G46" s="1" t="s">
        <v>98</v>
      </c>
      <c r="H46" s="1" t="str">
        <f>F47</f>
        <v>Optional notes here</v>
      </c>
      <c r="I46" s="10" t="str">
        <f t="array" ref="I46">IF(ISERROR(INDEX($A$1:$G$79,SMALL(IF($A$1:$A$79=$I$1,ROW($A$1:$A$79)),ROW(45:45)),7)),"",INDEX($A$1:$G$79,SMALL(IF($A$1:$A$79=$I$1,ROW($A$1:$A$79)),ROW(45:45)),7))</f>
        <v/>
      </c>
      <c r="J46" s="1" t="str">
        <f t="array" ref="J46">IF(ISERROR(INDEX($A$1:$G$79,SMALL(IF($A$1:$A$79=$I$1,ROW($A$1:$A$79)),ROW(45:45)),4)),"",INDEX($A$1:$G$79,SMALL(IF($A$1:$A$79=$I$1,ROW($A$1:$A$79)),ROW(45:45)),4))</f>
        <v/>
      </c>
      <c r="K46" s="1" t="str">
        <f t="array" ref="K46">IF(ISERROR(INDEX($A$1:$G$79,SMALL(IF($A$1:$A$79=$I$1,ROW($A$1:$A$79)),ROW(45:45)),5)),"",INDEX($A$1:$G$79,SMALL(IF($A$1:$A$79=$I$1,ROW($A$1:$A$79)),ROW(45:45)),5))</f>
        <v/>
      </c>
      <c r="L46" s="1" t="str">
        <f t="array" ref="L46">IF(ISERROR(INDEX($A$1:$G$79,SMALL(IF($A$1:$A$79=$I$1,ROW($A$1:$A$79)),ROW(45:45)),6)),"",INDEX($A$1:$G$79,SMALL(IF($A$1:$A$79=$I$1,ROW($A$1:$A$79)),ROW(45:45)),6))</f>
        <v/>
      </c>
      <c r="M46" s="1" t="str">
        <f t="array" ref="M46">IF(ISERROR(INDEX($A$1:$H$79,SMALL(IF($A$1:$A$79=$I$1,ROW($A$1:$A$79)),ROW(45:45)),8)),"",INDEX($A$1:$H$79,SMALL(IF($A$1:$A$79=$I$1,ROW($A$1:$A$79)),ROW(45:45)),8))</f>
        <v/>
      </c>
      <c r="N46" s="10" t="str">
        <f t="array" ref="N46">IF(ISERROR(INDEX($A$1:$G$79,SMALL(IF($B$1:$B$79=$N$1,ROW($B$1:$B$79)),ROW(45:45)),6)),"",INDEX($A$1:$G$79,SMALL(IF($B$1:$B$79=$N$1,ROW($B$1:$B$79)),ROW(45:45)),6))</f>
        <v/>
      </c>
      <c r="O46" s="1" t="str">
        <f t="array" ref="O46">IF(ISERROR(INDEX($A$1:$G$79,SMALL(IF($B$1:$B$79=$N$1,ROW($B$1:$B$79)),ROW(45:45)),4)),"",INDEX($A$1:$G$79,SMALL(IF($B$1:$B$79=$N$1,ROW($B$1:$B$79)),ROW(45:45)),4))</f>
        <v/>
      </c>
      <c r="P46" s="1" t="str">
        <f t="array" ref="P46">IF(ISERROR(INDEX($A$1:$G$79,SMALL(IF($B$1:$B$79=$N$1,ROW($B$1:$B$79)),ROW(45:45)),5)),"",INDEX($A$1:$G$79,SMALL(IF($B$1:$B$79=$N$1,ROW($B$1:$B$79)),ROW(45:45)),5))</f>
        <v/>
      </c>
      <c r="Q46" s="1" t="str">
        <f t="array" ref="Q46">IF(ISERROR(INDEX($A$1:$G$79,SMALL(IF($B$1:$B$79=$N$1,ROW($B$1:$B$79)),ROW(45:45)),7)),"",INDEX($A$1:$G$79,SMALL(IF($B$1:$B$79=$N$1,ROW($B$1:$B$79)),ROW(45:45)),7))</f>
        <v/>
      </c>
      <c r="R46" s="1" t="str">
        <f t="array" ref="R46">IF(ISERROR(INDEX($A$1:$H$79,SMALL(IF($B$1:$B$79=$N$1,ROW($B$1:$B$79)),ROW(45:45)),8)),"",INDEX($A$1:$H$79,SMALL(IF($B$1:$B$79=$N$1,ROW($B$1:$B$79)),ROW(45:45)),8))</f>
        <v/>
      </c>
      <c r="S46" s="10" t="str">
        <f t="array" ref="S46">IF(ISERROR(INDEX($A$1:$G$79,SMALL(IF($C$1:$C$79=$S$1,ROW($C$1:$C$79)),ROW(45:45)),6)),"",INDEX($A$1:$G$79,SMALL(IF($C$1:$C$79=$S$1,ROW($C$1:$C$79)),ROW(45:45)),6))</f>
        <v/>
      </c>
      <c r="T46" s="1" t="str">
        <f t="array" ref="T46">IF(ISERROR(INDEX($A$1:$G$79,SMALL(IF($C$1:$C$79=$S$1,ROW($C$1:$C$79)),ROW(45:45)),4)),"",INDEX($A$1:$G$79,SMALL(IF($C$1:$C$79=$S$1,ROW($C$1:$C$79)),ROW(45:45)),4))</f>
        <v/>
      </c>
      <c r="U46" s="1" t="str">
        <f t="array" ref="U46">IF(ISERROR(INDEX($A$1:$G$79,SMALL(IF($C$1:$C$79=$S$1,ROW($C$1:$C$79)),ROW(45:45)),5)),"",INDEX($A$1:$G$79,SMALL(IF($C$1:$C$79=$S$1,ROW($C$1:$C$79)),ROW(45:45)),5))</f>
        <v/>
      </c>
      <c r="V46" s="1" t="str">
        <f t="array" ref="V46">IF(ISERROR(INDEX($A$1:$G$79,SMALL(IF($C$1:$C$79=$S$1,ROW($C$1:$C$79)),ROW(45:45)),7)),"",INDEX($A$1:$G$79,SMALL(IF($C$1:$C$79=$S$1,ROW($C$1:$C$79)),ROW(45:45)),7))</f>
        <v/>
      </c>
      <c r="W46" s="1" t="str">
        <f t="array" ref="W46">IF(ISERROR(INDEX($A$1:$H$79,SMALL(IF($C$1:$C$79=$S$1,ROW($C$1:$C$79)),ROW(45:45)),8)),"",INDEX($A$1:$H$79,SMALL(IF($C$1:$C$79=$S$1,ROW($C$1:$C$79)),ROW(45:45)),8))</f>
        <v/>
      </c>
      <c r="X46" s="1" t="s">
        <v>26</v>
      </c>
    </row>
    <row r="47" spans="1:24" x14ac:dyDescent="0.3">
      <c r="A47" s="1">
        <f>Leases!F12</f>
        <v>0</v>
      </c>
      <c r="B47" s="1">
        <f>Leases!G12</f>
        <v>0</v>
      </c>
      <c r="C47" s="1">
        <f>Leases!H12</f>
        <v>0</v>
      </c>
      <c r="D47" s="1">
        <f>Leases!B12</f>
        <v>0</v>
      </c>
      <c r="E47" s="1">
        <f>Leases!C12</f>
        <v>0</v>
      </c>
      <c r="F47" s="1" t="str">
        <f>Leases!D12</f>
        <v>Optional notes here</v>
      </c>
      <c r="G47" s="1" t="s">
        <v>98</v>
      </c>
      <c r="H47" s="1">
        <v>0</v>
      </c>
      <c r="I47" s="10" t="str">
        <f t="array" ref="I47">IF(ISERROR(INDEX($A$1:$G$79,SMALL(IF($A$1:$A$79=$I$1,ROW($A$1:$A$79)),ROW(46:46)),7)),"",INDEX($A$1:$G$79,SMALL(IF($A$1:$A$79=$I$1,ROW($A$1:$A$79)),ROW(46:46)),7))</f>
        <v/>
      </c>
      <c r="J47" s="1" t="str">
        <f t="array" ref="J47">IF(ISERROR(INDEX($A$1:$G$79,SMALL(IF($A$1:$A$79=$I$1,ROW($A$1:$A$79)),ROW(46:46)),4)),"",INDEX($A$1:$G$79,SMALL(IF($A$1:$A$79=$I$1,ROW($A$1:$A$79)),ROW(46:46)),4))</f>
        <v/>
      </c>
      <c r="K47" s="1" t="str">
        <f t="array" ref="K47">IF(ISERROR(INDEX($A$1:$G$79,SMALL(IF($A$1:$A$79=$I$1,ROW($A$1:$A$79)),ROW(46:46)),5)),"",INDEX($A$1:$G$79,SMALL(IF($A$1:$A$79=$I$1,ROW($A$1:$A$79)),ROW(46:46)),5))</f>
        <v/>
      </c>
      <c r="L47" s="1" t="str">
        <f t="array" ref="L47">IF(ISERROR(INDEX($A$1:$G$79,SMALL(IF($A$1:$A$79=$I$1,ROW($A$1:$A$79)),ROW(46:46)),6)),"",INDEX($A$1:$G$79,SMALL(IF($A$1:$A$79=$I$1,ROW($A$1:$A$79)),ROW(46:46)),6))</f>
        <v/>
      </c>
      <c r="M47" s="1" t="str">
        <f t="array" ref="M47">IF(ISERROR(INDEX($A$1:$H$79,SMALL(IF($A$1:$A$79=$I$1,ROW($A$1:$A$79)),ROW(46:46)),8)),"",INDEX($A$1:$H$79,SMALL(IF($A$1:$A$79=$I$1,ROW($A$1:$A$79)),ROW(46:46)),8))</f>
        <v/>
      </c>
      <c r="N47" s="10" t="str">
        <f t="array" ref="N47">IF(ISERROR(INDEX($A$1:$G$79,SMALL(IF($B$1:$B$79=$N$1,ROW($B$1:$B$79)),ROW(46:46)),6)),"",INDEX($A$1:$G$79,SMALL(IF($B$1:$B$79=$N$1,ROW($B$1:$B$79)),ROW(46:46)),6))</f>
        <v/>
      </c>
      <c r="O47" s="1" t="str">
        <f t="array" ref="O47">IF(ISERROR(INDEX($A$1:$G$79,SMALL(IF($B$1:$B$79=$N$1,ROW($B$1:$B$79)),ROW(46:46)),4)),"",INDEX($A$1:$G$79,SMALL(IF($B$1:$B$79=$N$1,ROW($B$1:$B$79)),ROW(46:46)),4))</f>
        <v/>
      </c>
      <c r="P47" s="1" t="str">
        <f t="array" ref="P47">IF(ISERROR(INDEX($A$1:$G$79,SMALL(IF($B$1:$B$79=$N$1,ROW($B$1:$B$79)),ROW(46:46)),5)),"",INDEX($A$1:$G$79,SMALL(IF($B$1:$B$79=$N$1,ROW($B$1:$B$79)),ROW(46:46)),5))</f>
        <v/>
      </c>
      <c r="Q47" s="1" t="str">
        <f t="array" ref="Q47">IF(ISERROR(INDEX($A$1:$G$79,SMALL(IF($B$1:$B$79=$N$1,ROW($B$1:$B$79)),ROW(46:46)),7)),"",INDEX($A$1:$G$79,SMALL(IF($B$1:$B$79=$N$1,ROW($B$1:$B$79)),ROW(46:46)),7))</f>
        <v/>
      </c>
      <c r="R47" s="1" t="str">
        <f t="array" ref="R47">IF(ISERROR(INDEX($A$1:$H$79,SMALL(IF($B$1:$B$79=$N$1,ROW($B$1:$B$79)),ROW(46:46)),8)),"",INDEX($A$1:$H$79,SMALL(IF($B$1:$B$79=$N$1,ROW($B$1:$B$79)),ROW(46:46)),8))</f>
        <v/>
      </c>
      <c r="S47" s="10" t="str">
        <f t="array" ref="S47">IF(ISERROR(INDEX($A$1:$G$79,SMALL(IF($C$1:$C$79=$S$1,ROW($C$1:$C$79)),ROW(46:46)),6)),"",INDEX($A$1:$G$79,SMALL(IF($C$1:$C$79=$S$1,ROW($C$1:$C$79)),ROW(46:46)),6))</f>
        <v/>
      </c>
      <c r="T47" s="1" t="str">
        <f t="array" ref="T47">IF(ISERROR(INDEX($A$1:$G$79,SMALL(IF($C$1:$C$79=$S$1,ROW($C$1:$C$79)),ROW(46:46)),4)),"",INDEX($A$1:$G$79,SMALL(IF($C$1:$C$79=$S$1,ROW($C$1:$C$79)),ROW(46:46)),4))</f>
        <v/>
      </c>
      <c r="U47" s="1" t="str">
        <f t="array" ref="U47">IF(ISERROR(INDEX($A$1:$G$79,SMALL(IF($C$1:$C$79=$S$1,ROW($C$1:$C$79)),ROW(46:46)),5)),"",INDEX($A$1:$G$79,SMALL(IF($C$1:$C$79=$S$1,ROW($C$1:$C$79)),ROW(46:46)),5))</f>
        <v/>
      </c>
      <c r="V47" s="1" t="str">
        <f t="array" ref="V47">IF(ISERROR(INDEX($A$1:$G$79,SMALL(IF($C$1:$C$79=$S$1,ROW($C$1:$C$79)),ROW(46:46)),7)),"",INDEX($A$1:$G$79,SMALL(IF($C$1:$C$79=$S$1,ROW($C$1:$C$79)),ROW(46:46)),7))</f>
        <v/>
      </c>
      <c r="W47" s="1" t="str">
        <f t="array" ref="W47">IF(ISERROR(INDEX($A$1:$H$79,SMALL(IF($C$1:$C$79=$S$1,ROW($C$1:$C$79)),ROW(46:46)),8)),"",INDEX($A$1:$H$79,SMALL(IF($C$1:$C$79=$S$1,ROW($C$1:$C$79)),ROW(46:46)),8))</f>
        <v/>
      </c>
      <c r="X47" s="1" t="s">
        <v>26</v>
      </c>
    </row>
    <row r="48" spans="1:24" x14ac:dyDescent="0.3">
      <c r="A48" s="1" t="str">
        <f>Leases!F13</f>
        <v>Please select answer</v>
      </c>
      <c r="B48" s="1" t="str">
        <f>Leases!G13</f>
        <v>Please select answer</v>
      </c>
      <c r="C48" s="1" t="str">
        <f>Leases!H13</f>
        <v>Please select answer</v>
      </c>
      <c r="D48" s="1">
        <f>Leases!B13</f>
        <v>4</v>
      </c>
      <c r="E48" s="1" t="str">
        <f>Leases!C13</f>
        <v>Participants receive education about their lease or occupancy agreement terms</v>
      </c>
      <c r="F48" s="1" t="str">
        <f>Leases!D13</f>
        <v>Participants are also given access to legal assistance and encouraged to exercise their full legal rights and responsibilities. Landlords and providers abide by their legally-defined roles and responsibilities.</v>
      </c>
      <c r="G48" s="1" t="s">
        <v>98</v>
      </c>
      <c r="H48" s="1" t="str">
        <f>F49</f>
        <v>Optional notes here</v>
      </c>
      <c r="I48" s="10" t="str">
        <f t="array" ref="I48">IF(ISERROR(INDEX($A$1:$G$79,SMALL(IF($A$1:$A$79=$I$1,ROW($A$1:$A$79)),ROW(47:47)),7)),"",INDEX($A$1:$G$79,SMALL(IF($A$1:$A$79=$I$1,ROW($A$1:$A$79)),ROW(47:47)),7))</f>
        <v/>
      </c>
      <c r="J48" s="1" t="str">
        <f t="array" ref="J48">IF(ISERROR(INDEX($A$1:$G$79,SMALL(IF($A$1:$A$79=$I$1,ROW($A$1:$A$79)),ROW(47:47)),4)),"",INDEX($A$1:$G$79,SMALL(IF($A$1:$A$79=$I$1,ROW($A$1:$A$79)),ROW(47:47)),4))</f>
        <v/>
      </c>
      <c r="K48" s="1" t="str">
        <f t="array" ref="K48">IF(ISERROR(INDEX($A$1:$G$79,SMALL(IF($A$1:$A$79=$I$1,ROW($A$1:$A$79)),ROW(47:47)),5)),"",INDEX($A$1:$G$79,SMALL(IF($A$1:$A$79=$I$1,ROW($A$1:$A$79)),ROW(47:47)),5))</f>
        <v/>
      </c>
      <c r="L48" s="1" t="str">
        <f t="array" ref="L48">IF(ISERROR(INDEX($A$1:$G$79,SMALL(IF($A$1:$A$79=$I$1,ROW($A$1:$A$79)),ROW(47:47)),6)),"",INDEX($A$1:$G$79,SMALL(IF($A$1:$A$79=$I$1,ROW($A$1:$A$79)),ROW(47:47)),6))</f>
        <v/>
      </c>
      <c r="M48" s="1" t="str">
        <f t="array" ref="M48">IF(ISERROR(INDEX($A$1:$H$79,SMALL(IF($A$1:$A$79=$I$1,ROW($A$1:$A$79)),ROW(47:47)),8)),"",INDEX($A$1:$H$79,SMALL(IF($A$1:$A$79=$I$1,ROW($A$1:$A$79)),ROW(47:47)),8))</f>
        <v/>
      </c>
      <c r="N48" s="10" t="str">
        <f t="array" ref="N48">IF(ISERROR(INDEX($A$1:$G$79,SMALL(IF($B$1:$B$79=$N$1,ROW($B$1:$B$79)),ROW(47:47)),6)),"",INDEX($A$1:$G$79,SMALL(IF($B$1:$B$79=$N$1,ROW($B$1:$B$79)),ROW(47:47)),6))</f>
        <v/>
      </c>
      <c r="O48" s="1" t="str">
        <f t="array" ref="O48">IF(ISERROR(INDEX($A$1:$G$79,SMALL(IF($B$1:$B$79=$N$1,ROW($B$1:$B$79)),ROW(47:47)),4)),"",INDEX($A$1:$G$79,SMALL(IF($B$1:$B$79=$N$1,ROW($B$1:$B$79)),ROW(47:47)),4))</f>
        <v/>
      </c>
      <c r="P48" s="1" t="str">
        <f t="array" ref="P48">IF(ISERROR(INDEX($A$1:$G$79,SMALL(IF($B$1:$B$79=$N$1,ROW($B$1:$B$79)),ROW(47:47)),5)),"",INDEX($A$1:$G$79,SMALL(IF($B$1:$B$79=$N$1,ROW($B$1:$B$79)),ROW(47:47)),5))</f>
        <v/>
      </c>
      <c r="Q48" s="1" t="str">
        <f t="array" ref="Q48">IF(ISERROR(INDEX($A$1:$G$79,SMALL(IF($B$1:$B$79=$N$1,ROW($B$1:$B$79)),ROW(47:47)),7)),"",INDEX($A$1:$G$79,SMALL(IF($B$1:$B$79=$N$1,ROW($B$1:$B$79)),ROW(47:47)),7))</f>
        <v/>
      </c>
      <c r="R48" s="1" t="str">
        <f t="array" ref="R48">IF(ISERROR(INDEX($A$1:$H$79,SMALL(IF($B$1:$B$79=$N$1,ROW($B$1:$B$79)),ROW(47:47)),8)),"",INDEX($A$1:$H$79,SMALL(IF($B$1:$B$79=$N$1,ROW($B$1:$B$79)),ROW(47:47)),8))</f>
        <v/>
      </c>
      <c r="S48" s="10" t="str">
        <f t="array" ref="S48">IF(ISERROR(INDEX($A$1:$G$79,SMALL(IF($C$1:$C$79=$S$1,ROW($C$1:$C$79)),ROW(47:47)),6)),"",INDEX($A$1:$G$79,SMALL(IF($C$1:$C$79=$S$1,ROW($C$1:$C$79)),ROW(47:47)),6))</f>
        <v/>
      </c>
      <c r="T48" s="1" t="str">
        <f t="array" ref="T48">IF(ISERROR(INDEX($A$1:$G$79,SMALL(IF($C$1:$C$79=$S$1,ROW($C$1:$C$79)),ROW(47:47)),4)),"",INDEX($A$1:$G$79,SMALL(IF($C$1:$C$79=$S$1,ROW($C$1:$C$79)),ROW(47:47)),4))</f>
        <v/>
      </c>
      <c r="U48" s="1" t="str">
        <f t="array" ref="U48">IF(ISERROR(INDEX($A$1:$G$79,SMALL(IF($C$1:$C$79=$S$1,ROW($C$1:$C$79)),ROW(47:47)),5)),"",INDEX($A$1:$G$79,SMALL(IF($C$1:$C$79=$S$1,ROW($C$1:$C$79)),ROW(47:47)),5))</f>
        <v/>
      </c>
      <c r="V48" s="1" t="str">
        <f t="array" ref="V48">IF(ISERROR(INDEX($A$1:$G$79,SMALL(IF($C$1:$C$79=$S$1,ROW($C$1:$C$79)),ROW(47:47)),7)),"",INDEX($A$1:$G$79,SMALL(IF($C$1:$C$79=$S$1,ROW($C$1:$C$79)),ROW(47:47)),7))</f>
        <v/>
      </c>
      <c r="W48" s="1" t="str">
        <f t="array" ref="W48">IF(ISERROR(INDEX($A$1:$H$79,SMALL(IF($C$1:$C$79=$S$1,ROW($C$1:$C$79)),ROW(47:47)),8)),"",INDEX($A$1:$H$79,SMALL(IF($C$1:$C$79=$S$1,ROW($C$1:$C$79)),ROW(47:47)),8))</f>
        <v/>
      </c>
      <c r="X48" s="1" t="s">
        <v>26</v>
      </c>
    </row>
    <row r="49" spans="1:24" x14ac:dyDescent="0.3">
      <c r="A49" s="1">
        <f>Leases!F14</f>
        <v>0</v>
      </c>
      <c r="B49" s="1">
        <f>Leases!G14</f>
        <v>0</v>
      </c>
      <c r="C49" s="1">
        <f>Leases!H14</f>
        <v>0</v>
      </c>
      <c r="D49" s="1">
        <f>Leases!B14</f>
        <v>0</v>
      </c>
      <c r="E49" s="1">
        <f>Leases!C14</f>
        <v>0</v>
      </c>
      <c r="F49" s="1" t="str">
        <f>Leases!D14</f>
        <v>Optional notes here</v>
      </c>
      <c r="G49" s="1" t="s">
        <v>98</v>
      </c>
      <c r="H49" s="1">
        <v>0</v>
      </c>
      <c r="I49" s="10" t="str">
        <f t="array" ref="I49">IF(ISERROR(INDEX($A$1:$G$79,SMALL(IF($A$1:$A$79=$I$1,ROW($A$1:$A$79)),ROW(48:48)),7)),"",INDEX($A$1:$G$79,SMALL(IF($A$1:$A$79=$I$1,ROW($A$1:$A$79)),ROW(48:48)),7))</f>
        <v/>
      </c>
      <c r="J49" s="1" t="str">
        <f t="array" ref="J49">IF(ISERROR(INDEX($A$1:$G$79,SMALL(IF($A$1:$A$79=$I$1,ROW($A$1:$A$79)),ROW(48:48)),4)),"",INDEX($A$1:$G$79,SMALL(IF($A$1:$A$79=$I$1,ROW($A$1:$A$79)),ROW(48:48)),4))</f>
        <v/>
      </c>
      <c r="K49" s="1" t="str">
        <f t="array" ref="K49">IF(ISERROR(INDEX($A$1:$G$79,SMALL(IF($A$1:$A$79=$I$1,ROW($A$1:$A$79)),ROW(48:48)),5)),"",INDEX($A$1:$G$79,SMALL(IF($A$1:$A$79=$I$1,ROW($A$1:$A$79)),ROW(48:48)),5))</f>
        <v/>
      </c>
      <c r="L49" s="1" t="str">
        <f t="array" ref="L49">IF(ISERROR(INDEX($A$1:$G$79,SMALL(IF($A$1:$A$79=$I$1,ROW($A$1:$A$79)),ROW(48:48)),6)),"",INDEX($A$1:$G$79,SMALL(IF($A$1:$A$79=$I$1,ROW($A$1:$A$79)),ROW(48:48)),6))</f>
        <v/>
      </c>
      <c r="M49" s="1" t="str">
        <f t="array" ref="M49">IF(ISERROR(INDEX($A$1:$H$79,SMALL(IF($A$1:$A$79=$I$1,ROW($A$1:$A$79)),ROW(48:48)),8)),"",INDEX($A$1:$H$79,SMALL(IF($A$1:$A$79=$I$1,ROW($A$1:$A$79)),ROW(48:48)),8))</f>
        <v/>
      </c>
      <c r="N49" s="10" t="str">
        <f t="array" ref="N49">IF(ISERROR(INDEX($A$1:$G$79,SMALL(IF($B$1:$B$79=$N$1,ROW($B$1:$B$79)),ROW(48:48)),6)),"",INDEX($A$1:$G$79,SMALL(IF($B$1:$B$79=$N$1,ROW($B$1:$B$79)),ROW(48:48)),6))</f>
        <v/>
      </c>
      <c r="O49" s="1" t="str">
        <f t="array" ref="O49">IF(ISERROR(INDEX($A$1:$G$79,SMALL(IF($B$1:$B$79=$N$1,ROW($B$1:$B$79)),ROW(48:48)),4)),"",INDEX($A$1:$G$79,SMALL(IF($B$1:$B$79=$N$1,ROW($B$1:$B$79)),ROW(48:48)),4))</f>
        <v/>
      </c>
      <c r="P49" s="1" t="str">
        <f t="array" ref="P49">IF(ISERROR(INDEX($A$1:$G$79,SMALL(IF($B$1:$B$79=$N$1,ROW($B$1:$B$79)),ROW(48:48)),5)),"",INDEX($A$1:$G$79,SMALL(IF($B$1:$B$79=$N$1,ROW($B$1:$B$79)),ROW(48:48)),5))</f>
        <v/>
      </c>
      <c r="Q49" s="1" t="str">
        <f t="array" ref="Q49">IF(ISERROR(INDEX($A$1:$G$79,SMALL(IF($B$1:$B$79=$N$1,ROW($B$1:$B$79)),ROW(48:48)),7)),"",INDEX($A$1:$G$79,SMALL(IF($B$1:$B$79=$N$1,ROW($B$1:$B$79)),ROW(48:48)),7))</f>
        <v/>
      </c>
      <c r="R49" s="1" t="str">
        <f t="array" ref="R49">IF(ISERROR(INDEX($A$1:$H$79,SMALL(IF($B$1:$B$79=$N$1,ROW($B$1:$B$79)),ROW(48:48)),8)),"",INDEX($A$1:$H$79,SMALL(IF($B$1:$B$79=$N$1,ROW($B$1:$B$79)),ROW(48:48)),8))</f>
        <v/>
      </c>
      <c r="S49" s="10" t="str">
        <f t="array" ref="S49">IF(ISERROR(INDEX($A$1:$G$79,SMALL(IF($C$1:$C$79=$S$1,ROW($C$1:$C$79)),ROW(48:48)),6)),"",INDEX($A$1:$G$79,SMALL(IF($C$1:$C$79=$S$1,ROW($C$1:$C$79)),ROW(48:48)),6))</f>
        <v/>
      </c>
      <c r="T49" s="1" t="str">
        <f t="array" ref="T49">IF(ISERROR(INDEX($A$1:$G$79,SMALL(IF($C$1:$C$79=$S$1,ROW($C$1:$C$79)),ROW(48:48)),4)),"",INDEX($A$1:$G$79,SMALL(IF($C$1:$C$79=$S$1,ROW($C$1:$C$79)),ROW(48:48)),4))</f>
        <v/>
      </c>
      <c r="U49" s="1" t="str">
        <f t="array" ref="U49">IF(ISERROR(INDEX($A$1:$G$79,SMALL(IF($C$1:$C$79=$S$1,ROW($C$1:$C$79)),ROW(48:48)),5)),"",INDEX($A$1:$G$79,SMALL(IF($C$1:$C$79=$S$1,ROW($C$1:$C$79)),ROW(48:48)),5))</f>
        <v/>
      </c>
      <c r="V49" s="1" t="str">
        <f t="array" ref="V49">IF(ISERROR(INDEX($A$1:$G$79,SMALL(IF($C$1:$C$79=$S$1,ROW($C$1:$C$79)),ROW(48:48)),7)),"",INDEX($A$1:$G$79,SMALL(IF($C$1:$C$79=$S$1,ROW($C$1:$C$79)),ROW(48:48)),7))</f>
        <v/>
      </c>
      <c r="W49" s="1" t="str">
        <f t="array" ref="W49">IF(ISERROR(INDEX($A$1:$H$79,SMALL(IF($C$1:$C$79=$S$1,ROW($C$1:$C$79)),ROW(48:48)),8)),"",INDEX($A$1:$H$79,SMALL(IF($C$1:$C$79=$S$1,ROW($C$1:$C$79)),ROW(48:48)),8))</f>
        <v/>
      </c>
      <c r="X49" s="1" t="s">
        <v>26</v>
      </c>
    </row>
    <row r="50" spans="1:24" x14ac:dyDescent="0.3">
      <c r="A50" s="1" t="str">
        <f>Leases!F15</f>
        <v>Please select answer</v>
      </c>
      <c r="B50" s="1" t="str">
        <f>Leases!G15</f>
        <v>Please select answer</v>
      </c>
      <c r="C50" s="1" t="str">
        <f>Leases!H15</f>
        <v>Please select answer</v>
      </c>
      <c r="D50" s="1">
        <f>Leases!B15</f>
        <v>5</v>
      </c>
      <c r="E50" s="1" t="str">
        <f>Leases!C15</f>
        <v>Measures are used to prevent eviction</v>
      </c>
      <c r="F50" s="1" t="str">
        <f>Leases!D15</f>
        <v xml:space="preserve">Property or building management, with services support, incorporates a culture of eviction avoidance, reinforced through practices and policies that prevent lease violations and evictions among participants, and evict participants only when they are a threat to self or others. Clear eviction appeal processes and due process is provided for all participants. Lease bifurcation is allowed so that a tenant or lawful occupant who is a victim of a criminal act of physical violence committed against them by another tenant or lawful occupant is not evicted, removed or penalized if the other is evicted. </v>
      </c>
      <c r="G50" s="1" t="s">
        <v>98</v>
      </c>
      <c r="H50" s="1" t="str">
        <f>F51</f>
        <v>Optional notes here</v>
      </c>
      <c r="I50" s="10" t="str">
        <f t="array" ref="I50">IF(ISERROR(INDEX($A$1:$G$79,SMALL(IF($A$1:$A$79=$I$1,ROW($A$1:$A$79)),ROW(49:49)),7)),"",INDEX($A$1:$G$79,SMALL(IF($A$1:$A$79=$I$1,ROW($A$1:$A$79)),ROW(49:49)),7))</f>
        <v/>
      </c>
      <c r="J50" s="1" t="str">
        <f t="array" ref="J50">IF(ISERROR(INDEX($A$1:$G$79,SMALL(IF($A$1:$A$79=$I$1,ROW($A$1:$A$79)),ROW(49:49)),4)),"",INDEX($A$1:$G$79,SMALL(IF($A$1:$A$79=$I$1,ROW($A$1:$A$79)),ROW(49:49)),4))</f>
        <v/>
      </c>
      <c r="K50" s="1" t="str">
        <f t="array" ref="K50">IF(ISERROR(INDEX($A$1:$G$79,SMALL(IF($A$1:$A$79=$I$1,ROW($A$1:$A$79)),ROW(49:49)),5)),"",INDEX($A$1:$G$79,SMALL(IF($A$1:$A$79=$I$1,ROW($A$1:$A$79)),ROW(49:49)),5))</f>
        <v/>
      </c>
      <c r="L50" s="1" t="str">
        <f t="array" ref="L50">IF(ISERROR(INDEX($A$1:$G$79,SMALL(IF($A$1:$A$79=$I$1,ROW($A$1:$A$79)),ROW(49:49)),6)),"",INDEX($A$1:$G$79,SMALL(IF($A$1:$A$79=$I$1,ROW($A$1:$A$79)),ROW(49:49)),6))</f>
        <v/>
      </c>
      <c r="M50" s="1" t="str">
        <f t="array" ref="M50">IF(ISERROR(INDEX($A$1:$H$79,SMALL(IF($A$1:$A$79=$I$1,ROW($A$1:$A$79)),ROW(49:49)),8)),"",INDEX($A$1:$H$79,SMALL(IF($A$1:$A$79=$I$1,ROW($A$1:$A$79)),ROW(49:49)),8))</f>
        <v/>
      </c>
      <c r="N50" s="10" t="str">
        <f t="array" ref="N50">IF(ISERROR(INDEX($A$1:$G$79,SMALL(IF($B$1:$B$79=$N$1,ROW($B$1:$B$79)),ROW(49:49)),6)),"",INDEX($A$1:$G$79,SMALL(IF($B$1:$B$79=$N$1,ROW($B$1:$B$79)),ROW(49:49)),6))</f>
        <v/>
      </c>
      <c r="O50" s="1" t="str">
        <f t="array" ref="O50">IF(ISERROR(INDEX($A$1:$G$79,SMALL(IF($B$1:$B$79=$N$1,ROW($B$1:$B$79)),ROW(49:49)),4)),"",INDEX($A$1:$G$79,SMALL(IF($B$1:$B$79=$N$1,ROW($B$1:$B$79)),ROW(49:49)),4))</f>
        <v/>
      </c>
      <c r="P50" s="1" t="str">
        <f t="array" ref="P50">IF(ISERROR(INDEX($A$1:$G$79,SMALL(IF($B$1:$B$79=$N$1,ROW($B$1:$B$79)),ROW(49:49)),5)),"",INDEX($A$1:$G$79,SMALL(IF($B$1:$B$79=$N$1,ROW($B$1:$B$79)),ROW(49:49)),5))</f>
        <v/>
      </c>
      <c r="Q50" s="1" t="str">
        <f t="array" ref="Q50">IF(ISERROR(INDEX($A$1:$G$79,SMALL(IF($B$1:$B$79=$N$1,ROW($B$1:$B$79)),ROW(49:49)),7)),"",INDEX($A$1:$G$79,SMALL(IF($B$1:$B$79=$N$1,ROW($B$1:$B$79)),ROW(49:49)),7))</f>
        <v/>
      </c>
      <c r="R50" s="1" t="str">
        <f t="array" ref="R50">IF(ISERROR(INDEX($A$1:$H$79,SMALL(IF($B$1:$B$79=$N$1,ROW($B$1:$B$79)),ROW(49:49)),8)),"",INDEX($A$1:$H$79,SMALL(IF($B$1:$B$79=$N$1,ROW($B$1:$B$79)),ROW(49:49)),8))</f>
        <v/>
      </c>
      <c r="S50" s="10" t="str">
        <f t="array" ref="S50">IF(ISERROR(INDEX($A$1:$G$79,SMALL(IF($C$1:$C$79=$S$1,ROW($C$1:$C$79)),ROW(49:49)),6)),"",INDEX($A$1:$G$79,SMALL(IF($C$1:$C$79=$S$1,ROW($C$1:$C$79)),ROW(49:49)),6))</f>
        <v/>
      </c>
      <c r="T50" s="1" t="str">
        <f t="array" ref="T50">IF(ISERROR(INDEX($A$1:$G$79,SMALL(IF($C$1:$C$79=$S$1,ROW($C$1:$C$79)),ROW(49:49)),4)),"",INDEX($A$1:$G$79,SMALL(IF($C$1:$C$79=$S$1,ROW($C$1:$C$79)),ROW(49:49)),4))</f>
        <v/>
      </c>
      <c r="U50" s="1" t="str">
        <f t="array" ref="U50">IF(ISERROR(INDEX($A$1:$G$79,SMALL(IF($C$1:$C$79=$S$1,ROW($C$1:$C$79)),ROW(49:49)),5)),"",INDEX($A$1:$G$79,SMALL(IF($C$1:$C$79=$S$1,ROW($C$1:$C$79)),ROW(49:49)),5))</f>
        <v/>
      </c>
      <c r="V50" s="1" t="str">
        <f t="array" ref="V50">IF(ISERROR(INDEX($A$1:$G$79,SMALL(IF($C$1:$C$79=$S$1,ROW($C$1:$C$79)),ROW(49:49)),7)),"",INDEX($A$1:$G$79,SMALL(IF($C$1:$C$79=$S$1,ROW($C$1:$C$79)),ROW(49:49)),7))</f>
        <v/>
      </c>
      <c r="W50" s="1" t="str">
        <f t="array" ref="W50">IF(ISERROR(INDEX($A$1:$H$79,SMALL(IF($C$1:$C$79=$S$1,ROW($C$1:$C$79)),ROW(49:49)),8)),"",INDEX($A$1:$H$79,SMALL(IF($C$1:$C$79=$S$1,ROW($C$1:$C$79)),ROW(49:49)),8))</f>
        <v/>
      </c>
      <c r="X50" s="1" t="s">
        <v>26</v>
      </c>
    </row>
    <row r="51" spans="1:24" x14ac:dyDescent="0.3">
      <c r="A51" s="1">
        <f>Leases!F16</f>
        <v>0</v>
      </c>
      <c r="B51" s="1">
        <f>Leases!G16</f>
        <v>0</v>
      </c>
      <c r="C51" s="1">
        <f>Leases!H16</f>
        <v>0</v>
      </c>
      <c r="D51" s="1">
        <f>Leases!B16</f>
        <v>0</v>
      </c>
      <c r="E51" s="1">
        <f>Leases!C16</f>
        <v>0</v>
      </c>
      <c r="F51" s="1" t="str">
        <f>Leases!D16</f>
        <v>Optional notes here</v>
      </c>
      <c r="G51" s="1" t="s">
        <v>98</v>
      </c>
      <c r="H51" s="1">
        <v>0</v>
      </c>
      <c r="I51" s="10" t="str">
        <f t="array" ref="I51">IF(ISERROR(INDEX($A$1:$G$79,SMALL(IF($A$1:$A$79=$I$1,ROW($A$1:$A$79)),ROW(50:50)),7)),"",INDEX($A$1:$G$79,SMALL(IF($A$1:$A$79=$I$1,ROW($A$1:$A$79)),ROW(50:50)),7))</f>
        <v/>
      </c>
      <c r="J51" s="1" t="str">
        <f t="array" ref="J51">IF(ISERROR(INDEX($A$1:$G$79,SMALL(IF($A$1:$A$79=$I$1,ROW($A$1:$A$79)),ROW(50:50)),4)),"",INDEX($A$1:$G$79,SMALL(IF($A$1:$A$79=$I$1,ROW($A$1:$A$79)),ROW(50:50)),4))</f>
        <v/>
      </c>
      <c r="K51" s="1" t="str">
        <f t="array" ref="K51">IF(ISERROR(INDEX($A$1:$G$79,SMALL(IF($A$1:$A$79=$I$1,ROW($A$1:$A$79)),ROW(50:50)),5)),"",INDEX($A$1:$G$79,SMALL(IF($A$1:$A$79=$I$1,ROW($A$1:$A$79)),ROW(50:50)),5))</f>
        <v/>
      </c>
      <c r="L51" s="1" t="str">
        <f t="array" ref="L51">IF(ISERROR(INDEX($A$1:$G$79,SMALL(IF($A$1:$A$79=$I$1,ROW($A$1:$A$79)),ROW(50:50)),6)),"",INDEX($A$1:$G$79,SMALL(IF($A$1:$A$79=$I$1,ROW($A$1:$A$79)),ROW(50:50)),6))</f>
        <v/>
      </c>
      <c r="M51" s="1" t="str">
        <f t="array" ref="M51">IF(ISERROR(INDEX($A$1:$H$79,SMALL(IF($A$1:$A$79=$I$1,ROW($A$1:$A$79)),ROW(50:50)),8)),"",INDEX($A$1:$H$79,SMALL(IF($A$1:$A$79=$I$1,ROW($A$1:$A$79)),ROW(50:50)),8))</f>
        <v/>
      </c>
      <c r="N51" s="10" t="str">
        <f t="array" ref="N51">IF(ISERROR(INDEX($A$1:$G$79,SMALL(IF($B$1:$B$79=$N$1,ROW($B$1:$B$79)),ROW(50:50)),6)),"",INDEX($A$1:$G$79,SMALL(IF($B$1:$B$79=$N$1,ROW($B$1:$B$79)),ROW(50:50)),6))</f>
        <v/>
      </c>
      <c r="O51" s="1" t="str">
        <f t="array" ref="O51">IF(ISERROR(INDEX($A$1:$G$79,SMALL(IF($B$1:$B$79=$N$1,ROW($B$1:$B$79)),ROW(50:50)),4)),"",INDEX($A$1:$G$79,SMALL(IF($B$1:$B$79=$N$1,ROW($B$1:$B$79)),ROW(50:50)),4))</f>
        <v/>
      </c>
      <c r="P51" s="1" t="str">
        <f t="array" ref="P51">IF(ISERROR(INDEX($A$1:$G$79,SMALL(IF($B$1:$B$79=$N$1,ROW($B$1:$B$79)),ROW(50:50)),5)),"",INDEX($A$1:$G$79,SMALL(IF($B$1:$B$79=$N$1,ROW($B$1:$B$79)),ROW(50:50)),5))</f>
        <v/>
      </c>
      <c r="Q51" s="1" t="str">
        <f t="array" ref="Q51">IF(ISERROR(INDEX($A$1:$G$79,SMALL(IF($B$1:$B$79=$N$1,ROW($B$1:$B$79)),ROW(50:50)),7)),"",INDEX($A$1:$G$79,SMALL(IF($B$1:$B$79=$N$1,ROW($B$1:$B$79)),ROW(50:50)),7))</f>
        <v/>
      </c>
      <c r="R51" s="1" t="str">
        <f t="array" ref="R51">IF(ISERROR(INDEX($A$1:$H$79,SMALL(IF($B$1:$B$79=$N$1,ROW($B$1:$B$79)),ROW(50:50)),8)),"",INDEX($A$1:$H$79,SMALL(IF($B$1:$B$79=$N$1,ROW($B$1:$B$79)),ROW(50:50)),8))</f>
        <v/>
      </c>
      <c r="S51" s="10" t="str">
        <f t="array" ref="S51">IF(ISERROR(INDEX($A$1:$G$79,SMALL(IF($C$1:$C$79=$S$1,ROW($C$1:$C$79)),ROW(50:50)),6)),"",INDEX($A$1:$G$79,SMALL(IF($C$1:$C$79=$S$1,ROW($C$1:$C$79)),ROW(50:50)),6))</f>
        <v/>
      </c>
      <c r="T51" s="1" t="str">
        <f t="array" ref="T51">IF(ISERROR(INDEX($A$1:$G$79,SMALL(IF($C$1:$C$79=$S$1,ROW($C$1:$C$79)),ROW(50:50)),4)),"",INDEX($A$1:$G$79,SMALL(IF($C$1:$C$79=$S$1,ROW($C$1:$C$79)),ROW(50:50)),4))</f>
        <v/>
      </c>
      <c r="U51" s="1" t="str">
        <f t="array" ref="U51">IF(ISERROR(INDEX($A$1:$G$79,SMALL(IF($C$1:$C$79=$S$1,ROW($C$1:$C$79)),ROW(50:50)),5)),"",INDEX($A$1:$G$79,SMALL(IF($C$1:$C$79=$S$1,ROW($C$1:$C$79)),ROW(50:50)),5))</f>
        <v/>
      </c>
      <c r="V51" s="1" t="str">
        <f t="array" ref="V51">IF(ISERROR(INDEX($A$1:$G$79,SMALL(IF($C$1:$C$79=$S$1,ROW($C$1:$C$79)),ROW(50:50)),7)),"",INDEX($A$1:$G$79,SMALL(IF($C$1:$C$79=$S$1,ROW($C$1:$C$79)),ROW(50:50)),7))</f>
        <v/>
      </c>
      <c r="W51" s="1" t="str">
        <f t="array" ref="W51">IF(ISERROR(INDEX($A$1:$H$79,SMALL(IF($C$1:$C$79=$S$1,ROW($C$1:$C$79)),ROW(50:50)),8)),"",INDEX($A$1:$H$79,SMALL(IF($C$1:$C$79=$S$1,ROW($C$1:$C$79)),ROW(50:50)),8))</f>
        <v/>
      </c>
      <c r="X51" s="1" t="s">
        <v>26</v>
      </c>
    </row>
    <row r="52" spans="1:24" x14ac:dyDescent="0.3">
      <c r="A52" s="1" t="str">
        <f>Leases!F17</f>
        <v>Please select answer</v>
      </c>
      <c r="B52" s="1" t="str">
        <f>Leases!G17</f>
        <v>Please select answer</v>
      </c>
      <c r="C52" s="1" t="str">
        <f>Leases!H17</f>
        <v>Please select answer</v>
      </c>
      <c r="D52" s="1">
        <f>Leases!B17</f>
        <v>6</v>
      </c>
      <c r="E52" s="1" t="str">
        <f>Leases!C17</f>
        <v>Providing stable housing is a priority</v>
      </c>
      <c r="F52" s="1" t="str">
        <f>Leases!D17</f>
        <v xml:space="preserve">Providers engage in a continued effort to hold housing for participants, even if they leave their housing for short periods due to treatment, illness, or any other temporary stay outside of the unit.  </v>
      </c>
      <c r="G52" s="1" t="s">
        <v>98</v>
      </c>
      <c r="H52" s="1" t="str">
        <f>F53</f>
        <v>Optional notes here</v>
      </c>
      <c r="I52" s="10" t="str">
        <f t="array" ref="I52">IF(ISERROR(INDEX($A$1:$G$79,SMALL(IF($A$1:$A$79=$I$1,ROW($A$1:$A$79)),ROW(51:51)),7)),"",INDEX($A$1:$G$79,SMALL(IF($A$1:$A$79=$I$1,ROW($A$1:$A$79)),ROW(51:51)),7))</f>
        <v/>
      </c>
      <c r="J52" s="1" t="str">
        <f t="array" ref="J52">IF(ISERROR(INDEX($A$1:$G$79,SMALL(IF($A$1:$A$79=$I$1,ROW($A$1:$A$79)),ROW(51:51)),4)),"",INDEX($A$1:$G$79,SMALL(IF($A$1:$A$79=$I$1,ROW($A$1:$A$79)),ROW(51:51)),4))</f>
        <v/>
      </c>
      <c r="K52" s="1" t="str">
        <f t="array" ref="K52">IF(ISERROR(INDEX($A$1:$G$79,SMALL(IF($A$1:$A$79=$I$1,ROW($A$1:$A$79)),ROW(51:51)),5)),"",INDEX($A$1:$G$79,SMALL(IF($A$1:$A$79=$I$1,ROW($A$1:$A$79)),ROW(51:51)),5))</f>
        <v/>
      </c>
      <c r="L52" s="1" t="str">
        <f t="array" ref="L52">IF(ISERROR(INDEX($A$1:$G$79,SMALL(IF($A$1:$A$79=$I$1,ROW($A$1:$A$79)),ROW(51:51)),6)),"",INDEX($A$1:$G$79,SMALL(IF($A$1:$A$79=$I$1,ROW($A$1:$A$79)),ROW(51:51)),6))</f>
        <v/>
      </c>
      <c r="M52" s="1" t="str">
        <f t="array" ref="M52">IF(ISERROR(INDEX($A$1:$H$79,SMALL(IF($A$1:$A$79=$I$1,ROW($A$1:$A$79)),ROW(51:51)),8)),"",INDEX($A$1:$H$79,SMALL(IF($A$1:$A$79=$I$1,ROW($A$1:$A$79)),ROW(51:51)),8))</f>
        <v/>
      </c>
      <c r="N52" s="10" t="str">
        <f t="array" ref="N52">IF(ISERROR(INDEX($A$1:$G$79,SMALL(IF($B$1:$B$79=$N$1,ROW($B$1:$B$79)),ROW(51:51)),6)),"",INDEX($A$1:$G$79,SMALL(IF($B$1:$B$79=$N$1,ROW($B$1:$B$79)),ROW(51:51)),6))</f>
        <v/>
      </c>
      <c r="O52" s="1" t="str">
        <f t="array" ref="O52">IF(ISERROR(INDEX($A$1:$G$79,SMALL(IF($B$1:$B$79=$N$1,ROW($B$1:$B$79)),ROW(51:51)),4)),"",INDEX($A$1:$G$79,SMALL(IF($B$1:$B$79=$N$1,ROW($B$1:$B$79)),ROW(51:51)),4))</f>
        <v/>
      </c>
      <c r="P52" s="1" t="str">
        <f t="array" ref="P52">IF(ISERROR(INDEX($A$1:$G$79,SMALL(IF($B$1:$B$79=$N$1,ROW($B$1:$B$79)),ROW(51:51)),5)),"",INDEX($A$1:$G$79,SMALL(IF($B$1:$B$79=$N$1,ROW($B$1:$B$79)),ROW(51:51)),5))</f>
        <v/>
      </c>
      <c r="Q52" s="1" t="str">
        <f t="array" ref="Q52">IF(ISERROR(INDEX($A$1:$G$79,SMALL(IF($B$1:$B$79=$N$1,ROW($B$1:$B$79)),ROW(51:51)),7)),"",INDEX($A$1:$G$79,SMALL(IF($B$1:$B$79=$N$1,ROW($B$1:$B$79)),ROW(51:51)),7))</f>
        <v/>
      </c>
      <c r="R52" s="1" t="str">
        <f t="array" ref="R52">IF(ISERROR(INDEX($A$1:$H$79,SMALL(IF($B$1:$B$79=$N$1,ROW($B$1:$B$79)),ROW(51:51)),8)),"",INDEX($A$1:$H$79,SMALL(IF($B$1:$B$79=$N$1,ROW($B$1:$B$79)),ROW(51:51)),8))</f>
        <v/>
      </c>
      <c r="S52" s="10" t="str">
        <f t="array" ref="S52">IF(ISERROR(INDEX($A$1:$G$79,SMALL(IF($C$1:$C$79=$S$1,ROW($C$1:$C$79)),ROW(51:51)),6)),"",INDEX($A$1:$G$79,SMALL(IF($C$1:$C$79=$S$1,ROW($C$1:$C$79)),ROW(51:51)),6))</f>
        <v/>
      </c>
      <c r="T52" s="1" t="str">
        <f t="array" ref="T52">IF(ISERROR(INDEX($A$1:$G$79,SMALL(IF($C$1:$C$79=$S$1,ROW($C$1:$C$79)),ROW(51:51)),4)),"",INDEX($A$1:$G$79,SMALL(IF($C$1:$C$79=$S$1,ROW($C$1:$C$79)),ROW(51:51)),4))</f>
        <v/>
      </c>
      <c r="U52" s="1" t="str">
        <f t="array" ref="U52">IF(ISERROR(INDEX($A$1:$G$79,SMALL(IF($C$1:$C$79=$S$1,ROW($C$1:$C$79)),ROW(51:51)),5)),"",INDEX($A$1:$G$79,SMALL(IF($C$1:$C$79=$S$1,ROW($C$1:$C$79)),ROW(51:51)),5))</f>
        <v/>
      </c>
      <c r="V52" s="1" t="str">
        <f t="array" ref="V52">IF(ISERROR(INDEX($A$1:$G$79,SMALL(IF($C$1:$C$79=$S$1,ROW($C$1:$C$79)),ROW(51:51)),7)),"",INDEX($A$1:$G$79,SMALL(IF($C$1:$C$79=$S$1,ROW($C$1:$C$79)),ROW(51:51)),7))</f>
        <v/>
      </c>
      <c r="W52" s="1" t="str">
        <f t="array" ref="W52">IF(ISERROR(INDEX($A$1:$H$79,SMALL(IF($C$1:$C$79=$S$1,ROW($C$1:$C$79)),ROW(51:51)),8)),"",INDEX($A$1:$H$79,SMALL(IF($C$1:$C$79=$S$1,ROW($C$1:$C$79)),ROW(51:51)),8))</f>
        <v/>
      </c>
      <c r="X52" s="1" t="s">
        <v>26</v>
      </c>
    </row>
    <row r="53" spans="1:24" x14ac:dyDescent="0.3">
      <c r="A53" s="1">
        <f>Leases!F18</f>
        <v>0</v>
      </c>
      <c r="B53" s="1">
        <f>Leases!G18</f>
        <v>0</v>
      </c>
      <c r="C53" s="1">
        <f>Leases!H18</f>
        <v>0</v>
      </c>
      <c r="D53" s="1">
        <f>Leases!B18</f>
        <v>0</v>
      </c>
      <c r="E53" s="1">
        <f>Leases!C18</f>
        <v>0</v>
      </c>
      <c r="F53" s="1" t="str">
        <f>Leases!D18</f>
        <v>Optional notes here</v>
      </c>
      <c r="G53" s="1" t="s">
        <v>98</v>
      </c>
      <c r="H53" s="1">
        <v>0</v>
      </c>
      <c r="I53" s="10" t="str">
        <f t="array" ref="I53">IF(ISERROR(INDEX($A$1:$G$79,SMALL(IF($A$1:$A$79=$I$1,ROW($A$1:$A$79)),ROW(52:52)),7)),"",INDEX($A$1:$G$79,SMALL(IF($A$1:$A$79=$I$1,ROW($A$1:$A$79)),ROW(52:52)),7))</f>
        <v/>
      </c>
      <c r="J53" s="1" t="str">
        <f t="array" ref="J53">IF(ISERROR(INDEX($A$1:$G$79,SMALL(IF($A$1:$A$79=$I$1,ROW($A$1:$A$79)),ROW(52:52)),4)),"",INDEX($A$1:$G$79,SMALL(IF($A$1:$A$79=$I$1,ROW($A$1:$A$79)),ROW(52:52)),4))</f>
        <v/>
      </c>
      <c r="K53" s="1" t="str">
        <f t="array" ref="K53">IF(ISERROR(INDEX($A$1:$G$79,SMALL(IF($A$1:$A$79=$I$1,ROW($A$1:$A$79)),ROW(52:52)),5)),"",INDEX($A$1:$G$79,SMALL(IF($A$1:$A$79=$I$1,ROW($A$1:$A$79)),ROW(52:52)),5))</f>
        <v/>
      </c>
      <c r="L53" s="1" t="str">
        <f t="array" ref="L53">IF(ISERROR(INDEX($A$1:$G$79,SMALL(IF($A$1:$A$79=$I$1,ROW($A$1:$A$79)),ROW(52:52)),6)),"",INDEX($A$1:$G$79,SMALL(IF($A$1:$A$79=$I$1,ROW($A$1:$A$79)),ROW(52:52)),6))</f>
        <v/>
      </c>
      <c r="M53" s="1" t="str">
        <f t="array" ref="M53">IF(ISERROR(INDEX($A$1:$H$79,SMALL(IF($A$1:$A$79=$I$1,ROW($A$1:$A$79)),ROW(52:52)),8)),"",INDEX($A$1:$H$79,SMALL(IF($A$1:$A$79=$I$1,ROW($A$1:$A$79)),ROW(52:52)),8))</f>
        <v/>
      </c>
      <c r="N53" s="10" t="str">
        <f t="array" ref="N53">IF(ISERROR(INDEX($A$1:$G$79,SMALL(IF($B$1:$B$79=$N$1,ROW($B$1:$B$79)),ROW(52:52)),6)),"",INDEX($A$1:$G$79,SMALL(IF($B$1:$B$79=$N$1,ROW($B$1:$B$79)),ROW(52:52)),6))</f>
        <v/>
      </c>
      <c r="O53" s="1" t="str">
        <f t="array" ref="O53">IF(ISERROR(INDEX($A$1:$G$79,SMALL(IF($B$1:$B$79=$N$1,ROW($B$1:$B$79)),ROW(52:52)),4)),"",INDEX($A$1:$G$79,SMALL(IF($B$1:$B$79=$N$1,ROW($B$1:$B$79)),ROW(52:52)),4))</f>
        <v/>
      </c>
      <c r="P53" s="1" t="str">
        <f t="array" ref="P53">IF(ISERROR(INDEX($A$1:$G$79,SMALL(IF($B$1:$B$79=$N$1,ROW($B$1:$B$79)),ROW(52:52)),5)),"",INDEX($A$1:$G$79,SMALL(IF($B$1:$B$79=$N$1,ROW($B$1:$B$79)),ROW(52:52)),5))</f>
        <v/>
      </c>
      <c r="Q53" s="1" t="str">
        <f t="array" ref="Q53">IF(ISERROR(INDEX($A$1:$G$79,SMALL(IF($B$1:$B$79=$N$1,ROW($B$1:$B$79)),ROW(52:52)),7)),"",INDEX($A$1:$G$79,SMALL(IF($B$1:$B$79=$N$1,ROW($B$1:$B$79)),ROW(52:52)),7))</f>
        <v/>
      </c>
      <c r="R53" s="1" t="str">
        <f t="array" ref="R53">IF(ISERROR(INDEX($A$1:$H$79,SMALL(IF($B$1:$B$79=$N$1,ROW($B$1:$B$79)),ROW(52:52)),8)),"",INDEX($A$1:$H$79,SMALL(IF($B$1:$B$79=$N$1,ROW($B$1:$B$79)),ROW(52:52)),8))</f>
        <v/>
      </c>
      <c r="S53" s="10" t="str">
        <f t="array" ref="S53">IF(ISERROR(INDEX($A$1:$G$79,SMALL(IF($C$1:$C$79=$S$1,ROW($C$1:$C$79)),ROW(52:52)),6)),"",INDEX($A$1:$G$79,SMALL(IF($C$1:$C$79=$S$1,ROW($C$1:$C$79)),ROW(52:52)),6))</f>
        <v/>
      </c>
      <c r="T53" s="1" t="str">
        <f t="array" ref="T53">IF(ISERROR(INDEX($A$1:$G$79,SMALL(IF($C$1:$C$79=$S$1,ROW($C$1:$C$79)),ROW(52:52)),4)),"",INDEX($A$1:$G$79,SMALL(IF($C$1:$C$79=$S$1,ROW($C$1:$C$79)),ROW(52:52)),4))</f>
        <v/>
      </c>
      <c r="U53" s="1" t="str">
        <f t="array" ref="U53">IF(ISERROR(INDEX($A$1:$G$79,SMALL(IF($C$1:$C$79=$S$1,ROW($C$1:$C$79)),ROW(52:52)),5)),"",INDEX($A$1:$G$79,SMALL(IF($C$1:$C$79=$S$1,ROW($C$1:$C$79)),ROW(52:52)),5))</f>
        <v/>
      </c>
      <c r="V53" s="1" t="str">
        <f t="array" ref="V53">IF(ISERROR(INDEX($A$1:$G$79,SMALL(IF($C$1:$C$79=$S$1,ROW($C$1:$C$79)),ROW(52:52)),7)),"",INDEX($A$1:$G$79,SMALL(IF($C$1:$C$79=$S$1,ROW($C$1:$C$79)),ROW(52:52)),7))</f>
        <v/>
      </c>
      <c r="W53" s="1" t="str">
        <f t="array" ref="W53">IF(ISERROR(INDEX($A$1:$H$79,SMALL(IF($C$1:$C$79=$S$1,ROW($C$1:$C$79)),ROW(52:52)),8)),"",INDEX($A$1:$H$79,SMALL(IF($C$1:$C$79=$S$1,ROW($C$1:$C$79)),ROW(52:52)),8))</f>
        <v/>
      </c>
      <c r="X53" s="1" t="s">
        <v>26</v>
      </c>
    </row>
    <row r="54" spans="1:24" x14ac:dyDescent="0.3">
      <c r="A54" s="1" t="str">
        <f>Leases!F19</f>
        <v>Please select answer</v>
      </c>
      <c r="B54" s="1" t="str">
        <f>Leases!G19</f>
        <v>Please select answer</v>
      </c>
      <c r="C54" s="1" t="str">
        <f>Leases!H19</f>
        <v>Please select answer</v>
      </c>
      <c r="D54" s="1">
        <f>Leases!B19</f>
        <v>7</v>
      </c>
      <c r="E54" s="1" t="str">
        <f>Leases!C19</f>
        <v>Rent payment policies respond to tenants’ needs (as applicable)</v>
      </c>
      <c r="F54" s="1" t="str">
        <f>Leases!D19</f>
        <v xml:space="preserve">While tenants are accountable to the rental agreement, adjustments may be needed on a case by case basis. As necessary, participants are given special payment arrangements for rent arrears and/or assistance with financial management, including representative payee arrangements. </v>
      </c>
      <c r="G54" s="1" t="s">
        <v>98</v>
      </c>
      <c r="H54" s="1" t="str">
        <f>F55</f>
        <v>Optional notes here</v>
      </c>
      <c r="I54" s="10" t="str">
        <f t="array" ref="I54">IF(ISERROR(INDEX($A$1:$G$79,SMALL(IF($A$1:$A$79=$I$1,ROW($A$1:$A$79)),ROW(53:53)),7)),"",INDEX($A$1:$G$79,SMALL(IF($A$1:$A$79=$I$1,ROW($A$1:$A$79)),ROW(53:53)),7))</f>
        <v/>
      </c>
      <c r="J54" s="1" t="str">
        <f t="array" ref="J54">IF(ISERROR(INDEX($A$1:$G$79,SMALL(IF($A$1:$A$79=$I$1,ROW($A$1:$A$79)),ROW(53:53)),4)),"",INDEX($A$1:$G$79,SMALL(IF($A$1:$A$79=$I$1,ROW($A$1:$A$79)),ROW(53:53)),4))</f>
        <v/>
      </c>
      <c r="K54" s="1" t="str">
        <f t="array" ref="K54">IF(ISERROR(INDEX($A$1:$G$79,SMALL(IF($A$1:$A$79=$I$1,ROW($A$1:$A$79)),ROW(53:53)),5)),"",INDEX($A$1:$G$79,SMALL(IF($A$1:$A$79=$I$1,ROW($A$1:$A$79)),ROW(53:53)),5))</f>
        <v/>
      </c>
      <c r="L54" s="1" t="str">
        <f t="array" ref="L54">IF(ISERROR(INDEX($A$1:$G$79,SMALL(IF($A$1:$A$79=$I$1,ROW($A$1:$A$79)),ROW(53:53)),6)),"",INDEX($A$1:$G$79,SMALL(IF($A$1:$A$79=$I$1,ROW($A$1:$A$79)),ROW(53:53)),6))</f>
        <v/>
      </c>
      <c r="M54" s="1" t="str">
        <f t="array" ref="M54">IF(ISERROR(INDEX($A$1:$H$79,SMALL(IF($A$1:$A$79=$I$1,ROW($A$1:$A$79)),ROW(53:53)),8)),"",INDEX($A$1:$H$79,SMALL(IF($A$1:$A$79=$I$1,ROW($A$1:$A$79)),ROW(53:53)),8))</f>
        <v/>
      </c>
      <c r="N54" s="10" t="str">
        <f t="array" ref="N54">IF(ISERROR(INDEX($A$1:$G$79,SMALL(IF($B$1:$B$79=$N$1,ROW($B$1:$B$79)),ROW(53:53)),6)),"",INDEX($A$1:$G$79,SMALL(IF($B$1:$B$79=$N$1,ROW($B$1:$B$79)),ROW(53:53)),6))</f>
        <v/>
      </c>
      <c r="O54" s="1" t="str">
        <f t="array" ref="O54">IF(ISERROR(INDEX($A$1:$G$79,SMALL(IF($B$1:$B$79=$N$1,ROW($B$1:$B$79)),ROW(53:53)),4)),"",INDEX($A$1:$G$79,SMALL(IF($B$1:$B$79=$N$1,ROW($B$1:$B$79)),ROW(53:53)),4))</f>
        <v/>
      </c>
      <c r="P54" s="1" t="str">
        <f t="array" ref="P54">IF(ISERROR(INDEX($A$1:$G$79,SMALL(IF($B$1:$B$79=$N$1,ROW($B$1:$B$79)),ROW(53:53)),5)),"",INDEX($A$1:$G$79,SMALL(IF($B$1:$B$79=$N$1,ROW($B$1:$B$79)),ROW(53:53)),5))</f>
        <v/>
      </c>
      <c r="Q54" s="1" t="str">
        <f t="array" ref="Q54">IF(ISERROR(INDEX($A$1:$G$79,SMALL(IF($B$1:$B$79=$N$1,ROW($B$1:$B$79)),ROW(53:53)),7)),"",INDEX($A$1:$G$79,SMALL(IF($B$1:$B$79=$N$1,ROW($B$1:$B$79)),ROW(53:53)),7))</f>
        <v/>
      </c>
      <c r="R54" s="1" t="str">
        <f t="array" ref="R54">IF(ISERROR(INDEX($A$1:$H$79,SMALL(IF($B$1:$B$79=$N$1,ROW($B$1:$B$79)),ROW(53:53)),8)),"",INDEX($A$1:$H$79,SMALL(IF($B$1:$B$79=$N$1,ROW($B$1:$B$79)),ROW(53:53)),8))</f>
        <v/>
      </c>
      <c r="S54" s="10" t="str">
        <f t="array" ref="S54">IF(ISERROR(INDEX($A$1:$G$79,SMALL(IF($C$1:$C$79=$S$1,ROW($C$1:$C$79)),ROW(53:53)),6)),"",INDEX($A$1:$G$79,SMALL(IF($C$1:$C$79=$S$1,ROW($C$1:$C$79)),ROW(53:53)),6))</f>
        <v/>
      </c>
      <c r="T54" s="1" t="str">
        <f t="array" ref="T54">IF(ISERROR(INDEX($A$1:$G$79,SMALL(IF($C$1:$C$79=$S$1,ROW($C$1:$C$79)),ROW(53:53)),4)),"",INDEX($A$1:$G$79,SMALL(IF($C$1:$C$79=$S$1,ROW($C$1:$C$79)),ROW(53:53)),4))</f>
        <v/>
      </c>
      <c r="U54" s="1" t="str">
        <f t="array" ref="U54">IF(ISERROR(INDEX($A$1:$G$79,SMALL(IF($C$1:$C$79=$S$1,ROW($C$1:$C$79)),ROW(53:53)),5)),"",INDEX($A$1:$G$79,SMALL(IF($C$1:$C$79=$S$1,ROW($C$1:$C$79)),ROW(53:53)),5))</f>
        <v/>
      </c>
      <c r="V54" s="1" t="str">
        <f t="array" ref="V54">IF(ISERROR(INDEX($A$1:$G$79,SMALL(IF($C$1:$C$79=$S$1,ROW($C$1:$C$79)),ROW(53:53)),7)),"",INDEX($A$1:$G$79,SMALL(IF($C$1:$C$79=$S$1,ROW($C$1:$C$79)),ROW(53:53)),7))</f>
        <v/>
      </c>
      <c r="W54" s="1" t="str">
        <f t="array" ref="W54">IF(ISERROR(INDEX($A$1:$H$79,SMALL(IF($C$1:$C$79=$S$1,ROW($C$1:$C$79)),ROW(53:53)),8)),"",INDEX($A$1:$H$79,SMALL(IF($C$1:$C$79=$S$1,ROW($C$1:$C$79)),ROW(53:53)),8))</f>
        <v/>
      </c>
      <c r="X54" s="1" t="s">
        <v>26</v>
      </c>
    </row>
    <row r="55" spans="1:24" x14ac:dyDescent="0.3">
      <c r="A55" s="1">
        <f>Leases!F20</f>
        <v>0</v>
      </c>
      <c r="B55" s="1">
        <f>Leases!G20</f>
        <v>0</v>
      </c>
      <c r="C55" s="1">
        <f>Leases!H20</f>
        <v>0</v>
      </c>
      <c r="D55" s="1">
        <f>Leases!B20</f>
        <v>0</v>
      </c>
      <c r="E55" s="1">
        <f>Leases!C20</f>
        <v>0</v>
      </c>
      <c r="F55" s="1" t="str">
        <f>Leases!D20</f>
        <v>Optional notes here</v>
      </c>
      <c r="G55" s="1" t="s">
        <v>98</v>
      </c>
      <c r="H55" s="1">
        <v>0</v>
      </c>
      <c r="I55" s="10" t="str">
        <f t="array" ref="I55">IF(ISERROR(INDEX($A$1:$G$79,SMALL(IF($A$1:$A$79=$I$1,ROW($A$1:$A$79)),ROW(54:54)),7)),"",INDEX($A$1:$G$79,SMALL(IF($A$1:$A$79=$I$1,ROW($A$1:$A$79)),ROW(54:54)),7))</f>
        <v/>
      </c>
      <c r="J55" s="1" t="str">
        <f t="array" ref="J55">IF(ISERROR(INDEX($A$1:$G$79,SMALL(IF($A$1:$A$79=$I$1,ROW($A$1:$A$79)),ROW(54:54)),4)),"",INDEX($A$1:$G$79,SMALL(IF($A$1:$A$79=$I$1,ROW($A$1:$A$79)),ROW(54:54)),4))</f>
        <v/>
      </c>
      <c r="K55" s="1" t="str">
        <f t="array" ref="K55">IF(ISERROR(INDEX($A$1:$G$79,SMALL(IF($A$1:$A$79=$I$1,ROW($A$1:$A$79)),ROW(54:54)),5)),"",INDEX($A$1:$G$79,SMALL(IF($A$1:$A$79=$I$1,ROW($A$1:$A$79)),ROW(54:54)),5))</f>
        <v/>
      </c>
      <c r="L55" s="1" t="str">
        <f t="array" ref="L55">IF(ISERROR(INDEX($A$1:$G$79,SMALL(IF($A$1:$A$79=$I$1,ROW($A$1:$A$79)),ROW(54:54)),6)),"",INDEX($A$1:$G$79,SMALL(IF($A$1:$A$79=$I$1,ROW($A$1:$A$79)),ROW(54:54)),6))</f>
        <v/>
      </c>
      <c r="M55" s="1" t="str">
        <f t="array" ref="M55">IF(ISERROR(INDEX($A$1:$H$79,SMALL(IF($A$1:$A$79=$I$1,ROW($A$1:$A$79)),ROW(54:54)),8)),"",INDEX($A$1:$H$79,SMALL(IF($A$1:$A$79=$I$1,ROW($A$1:$A$79)),ROW(54:54)),8))</f>
        <v/>
      </c>
      <c r="N55" s="10" t="str">
        <f t="array" ref="N55">IF(ISERROR(INDEX($A$1:$G$79,SMALL(IF($B$1:$B$79=$N$1,ROW($B$1:$B$79)),ROW(54:54)),6)),"",INDEX($A$1:$G$79,SMALL(IF($B$1:$B$79=$N$1,ROW($B$1:$B$79)),ROW(54:54)),6))</f>
        <v/>
      </c>
      <c r="O55" s="1" t="str">
        <f t="array" ref="O55">IF(ISERROR(INDEX($A$1:$G$79,SMALL(IF($B$1:$B$79=$N$1,ROW($B$1:$B$79)),ROW(54:54)),4)),"",INDEX($A$1:$G$79,SMALL(IF($B$1:$B$79=$N$1,ROW($B$1:$B$79)),ROW(54:54)),4))</f>
        <v/>
      </c>
      <c r="P55" s="1" t="str">
        <f t="array" ref="P55">IF(ISERROR(INDEX($A$1:$G$79,SMALL(IF($B$1:$B$79=$N$1,ROW($B$1:$B$79)),ROW(54:54)),5)),"",INDEX($A$1:$G$79,SMALL(IF($B$1:$B$79=$N$1,ROW($B$1:$B$79)),ROW(54:54)),5))</f>
        <v/>
      </c>
      <c r="Q55" s="1" t="str">
        <f t="array" ref="Q55">IF(ISERROR(INDEX($A$1:$G$79,SMALL(IF($B$1:$B$79=$N$1,ROW($B$1:$B$79)),ROW(54:54)),7)),"",INDEX($A$1:$G$79,SMALL(IF($B$1:$B$79=$N$1,ROW($B$1:$B$79)),ROW(54:54)),7))</f>
        <v/>
      </c>
      <c r="R55" s="1" t="str">
        <f t="array" ref="R55">IF(ISERROR(INDEX($A$1:$H$79,SMALL(IF($B$1:$B$79=$N$1,ROW($B$1:$B$79)),ROW(54:54)),8)),"",INDEX($A$1:$H$79,SMALL(IF($B$1:$B$79=$N$1,ROW($B$1:$B$79)),ROW(54:54)),8))</f>
        <v/>
      </c>
      <c r="S55" s="10" t="str">
        <f t="array" ref="S55">IF(ISERROR(INDEX($A$1:$G$79,SMALL(IF($C$1:$C$79=$S$1,ROW($C$1:$C$79)),ROW(54:54)),6)),"",INDEX($A$1:$G$79,SMALL(IF($C$1:$C$79=$S$1,ROW($C$1:$C$79)),ROW(54:54)),6))</f>
        <v/>
      </c>
      <c r="T55" s="1" t="str">
        <f t="array" ref="T55">IF(ISERROR(INDEX($A$1:$G$79,SMALL(IF($C$1:$C$79=$S$1,ROW($C$1:$C$79)),ROW(54:54)),4)),"",INDEX($A$1:$G$79,SMALL(IF($C$1:$C$79=$S$1,ROW($C$1:$C$79)),ROW(54:54)),4))</f>
        <v/>
      </c>
      <c r="U55" s="1" t="str">
        <f t="array" ref="U55">IF(ISERROR(INDEX($A$1:$G$79,SMALL(IF($C$1:$C$79=$S$1,ROW($C$1:$C$79)),ROW(54:54)),5)),"",INDEX($A$1:$G$79,SMALL(IF($C$1:$C$79=$S$1,ROW($C$1:$C$79)),ROW(54:54)),5))</f>
        <v/>
      </c>
      <c r="V55" s="1" t="str">
        <f t="array" ref="V55">IF(ISERROR(INDEX($A$1:$G$79,SMALL(IF($C$1:$C$79=$S$1,ROW($C$1:$C$79)),ROW(54:54)),7)),"",INDEX($A$1:$G$79,SMALL(IF($C$1:$C$79=$S$1,ROW($C$1:$C$79)),ROW(54:54)),7))</f>
        <v/>
      </c>
      <c r="W55" s="1" t="str">
        <f t="array" ref="W55">IF(ISERROR(INDEX($A$1:$H$79,SMALL(IF($C$1:$C$79=$S$1,ROW($C$1:$C$79)),ROW(54:54)),8)),"",INDEX($A$1:$H$79,SMALL(IF($C$1:$C$79=$S$1,ROW($C$1:$C$79)),ROW(54:54)),8))</f>
        <v/>
      </c>
      <c r="X55" s="1" t="s">
        <v>26</v>
      </c>
    </row>
    <row r="56" spans="1:24" x14ac:dyDescent="0.3">
      <c r="A56" s="1" t="str">
        <f>'Project Specific'!F7</f>
        <v>Please select answer</v>
      </c>
      <c r="B56" s="1" t="str">
        <f>'Project Specific'!G7</f>
        <v>Please select answer</v>
      </c>
      <c r="C56" s="1" t="str">
        <f>'Project Specific'!H7</f>
        <v>Please select answer</v>
      </c>
      <c r="D56" s="1">
        <f>'Project Specific'!B7</f>
        <v>1</v>
      </c>
      <c r="E56" s="1" t="str">
        <f>'Project Specific'!C7</f>
        <v>Quick access to RRH assistance</v>
      </c>
      <c r="F56" s="1" t="str">
        <f>'Project Specific'!D7</f>
        <v xml:space="preserve">A Rapid Re-housing project ensures quick linkage to rapid re-housing assistance, based on participant choice. </v>
      </c>
      <c r="G56" s="1" t="s">
        <v>34</v>
      </c>
      <c r="H56" s="1" t="str">
        <f>F57</f>
        <v>Optional notes here</v>
      </c>
      <c r="I56" s="10" t="str">
        <f t="array" ref="I56">IF(ISERROR(INDEX($A$1:$G$79,SMALL(IF($A$1:$A$79=$I$1,ROW($A$1:$A$79)),ROW(55:55)),7)),"",INDEX($A$1:$G$79,SMALL(IF($A$1:$A$79=$I$1,ROW($A$1:$A$79)),ROW(55:55)),7))</f>
        <v/>
      </c>
      <c r="J56" s="1" t="str">
        <f t="array" ref="J56">IF(ISERROR(INDEX($A$1:$G$79,SMALL(IF($A$1:$A$79=$I$1,ROW($A$1:$A$79)),ROW(55:55)),4)),"",INDEX($A$1:$G$79,SMALL(IF($A$1:$A$79=$I$1,ROW($A$1:$A$79)),ROW(55:55)),4))</f>
        <v/>
      </c>
      <c r="K56" s="1" t="str">
        <f t="array" ref="K56">IF(ISERROR(INDEX($A$1:$G$79,SMALL(IF($A$1:$A$79=$I$1,ROW($A$1:$A$79)),ROW(55:55)),5)),"",INDEX($A$1:$G$79,SMALL(IF($A$1:$A$79=$I$1,ROW($A$1:$A$79)),ROW(55:55)),5))</f>
        <v/>
      </c>
      <c r="L56" s="1" t="str">
        <f t="array" ref="L56">IF(ISERROR(INDEX($A$1:$G$79,SMALL(IF($A$1:$A$79=$I$1,ROW($A$1:$A$79)),ROW(55:55)),6)),"",INDEX($A$1:$G$79,SMALL(IF($A$1:$A$79=$I$1,ROW($A$1:$A$79)),ROW(55:55)),6))</f>
        <v/>
      </c>
      <c r="M56" s="1" t="str">
        <f t="array" ref="M56">IF(ISERROR(INDEX($A$1:$H$79,SMALL(IF($A$1:$A$79=$I$1,ROW($A$1:$A$79)),ROW(55:55)),8)),"",INDEX($A$1:$H$79,SMALL(IF($A$1:$A$79=$I$1,ROW($A$1:$A$79)),ROW(55:55)),8))</f>
        <v/>
      </c>
      <c r="N56" s="10" t="str">
        <f t="array" ref="N56">IF(ISERROR(INDEX($A$1:$G$79,SMALL(IF($B$1:$B$79=$N$1,ROW($B$1:$B$79)),ROW(55:55)),6)),"",INDEX($A$1:$G$79,SMALL(IF($B$1:$B$79=$N$1,ROW($B$1:$B$79)),ROW(55:55)),6))</f>
        <v/>
      </c>
      <c r="O56" s="1" t="str">
        <f t="array" ref="O56">IF(ISERROR(INDEX($A$1:$G$79,SMALL(IF($B$1:$B$79=$N$1,ROW($B$1:$B$79)),ROW(55:55)),4)),"",INDEX($A$1:$G$79,SMALL(IF($B$1:$B$79=$N$1,ROW($B$1:$B$79)),ROW(55:55)),4))</f>
        <v/>
      </c>
      <c r="P56" s="1" t="str">
        <f t="array" ref="P56">IF(ISERROR(INDEX($A$1:$G$79,SMALL(IF($B$1:$B$79=$N$1,ROW($B$1:$B$79)),ROW(55:55)),5)),"",INDEX($A$1:$G$79,SMALL(IF($B$1:$B$79=$N$1,ROW($B$1:$B$79)),ROW(55:55)),5))</f>
        <v/>
      </c>
      <c r="Q56" s="1" t="str">
        <f t="array" ref="Q56">IF(ISERROR(INDEX($A$1:$G$79,SMALL(IF($B$1:$B$79=$N$1,ROW($B$1:$B$79)),ROW(55:55)),7)),"",INDEX($A$1:$G$79,SMALL(IF($B$1:$B$79=$N$1,ROW($B$1:$B$79)),ROW(55:55)),7))</f>
        <v/>
      </c>
      <c r="R56" s="1" t="str">
        <f t="array" ref="R56">IF(ISERROR(INDEX($A$1:$H$79,SMALL(IF($B$1:$B$79=$N$1,ROW($B$1:$B$79)),ROW(55:55)),8)),"",INDEX($A$1:$H$79,SMALL(IF($B$1:$B$79=$N$1,ROW($B$1:$B$79)),ROW(55:55)),8))</f>
        <v/>
      </c>
      <c r="S56" s="10" t="str">
        <f t="array" ref="S56">IF(ISERROR(INDEX($A$1:$G$79,SMALL(IF($C$1:$C$79=$S$1,ROW($C$1:$C$79)),ROW(55:55)),6)),"",INDEX($A$1:$G$79,SMALL(IF($C$1:$C$79=$S$1,ROW($C$1:$C$79)),ROW(55:55)),6))</f>
        <v/>
      </c>
      <c r="T56" s="1" t="str">
        <f t="array" ref="T56">IF(ISERROR(INDEX($A$1:$G$79,SMALL(IF($C$1:$C$79=$S$1,ROW($C$1:$C$79)),ROW(55:55)),4)),"",INDEX($A$1:$G$79,SMALL(IF($C$1:$C$79=$S$1,ROW($C$1:$C$79)),ROW(55:55)),4))</f>
        <v/>
      </c>
      <c r="U56" s="1" t="str">
        <f t="array" ref="U56">IF(ISERROR(INDEX($A$1:$G$79,SMALL(IF($C$1:$C$79=$S$1,ROW($C$1:$C$79)),ROW(55:55)),5)),"",INDEX($A$1:$G$79,SMALL(IF($C$1:$C$79=$S$1,ROW($C$1:$C$79)),ROW(55:55)),5))</f>
        <v/>
      </c>
      <c r="V56" s="1" t="str">
        <f t="array" ref="V56">IF(ISERROR(INDEX($A$1:$G$79,SMALL(IF($C$1:$C$79=$S$1,ROW($C$1:$C$79)),ROW(55:55)),7)),"",INDEX($A$1:$G$79,SMALL(IF($C$1:$C$79=$S$1,ROW($C$1:$C$79)),ROW(55:55)),7))</f>
        <v/>
      </c>
      <c r="W56" s="1" t="str">
        <f t="array" ref="W56">IF(ISERROR(INDEX($A$1:$H$79,SMALL(IF($C$1:$C$79=$S$1,ROW($C$1:$C$79)),ROW(55:55)),8)),"",INDEX($A$1:$H$79,SMALL(IF($C$1:$C$79=$S$1,ROW($C$1:$C$79)),ROW(55:55)),8))</f>
        <v/>
      </c>
      <c r="X56" s="1" t="s">
        <v>26</v>
      </c>
    </row>
    <row r="57" spans="1:24" x14ac:dyDescent="0.3">
      <c r="A57" s="1">
        <f>'Project Specific'!F8</f>
        <v>0</v>
      </c>
      <c r="B57" s="1">
        <f>'Project Specific'!G8</f>
        <v>0</v>
      </c>
      <c r="C57" s="1">
        <f>'Project Specific'!H8</f>
        <v>0</v>
      </c>
      <c r="D57" s="1">
        <f>'Project Specific'!B8</f>
        <v>0</v>
      </c>
      <c r="E57" s="1">
        <f>'Project Specific'!C8</f>
        <v>0</v>
      </c>
      <c r="F57" s="1" t="str">
        <f>'Project Specific'!D8</f>
        <v>Optional notes here</v>
      </c>
      <c r="G57" s="1" t="s">
        <v>34</v>
      </c>
      <c r="H57" s="1">
        <v>0</v>
      </c>
      <c r="I57" s="10" t="str">
        <f t="array" ref="I57">IF(ISERROR(INDEX($A$1:$G$79,SMALL(IF($A$1:$A$79=$I$1,ROW($A$1:$A$79)),ROW(56:56)),7)),"",INDEX($A$1:$G$79,SMALL(IF($A$1:$A$79=$I$1,ROW($A$1:$A$79)),ROW(56:56)),7))</f>
        <v/>
      </c>
      <c r="J57" s="1" t="str">
        <f t="array" ref="J57">IF(ISERROR(INDEX($A$1:$G$79,SMALL(IF($A$1:$A$79=$I$1,ROW($A$1:$A$79)),ROW(56:56)),4)),"",INDEX($A$1:$G$79,SMALL(IF($A$1:$A$79=$I$1,ROW($A$1:$A$79)),ROW(56:56)),4))</f>
        <v/>
      </c>
      <c r="K57" s="1" t="str">
        <f t="array" ref="K57">IF(ISERROR(INDEX($A$1:$G$79,SMALL(IF($A$1:$A$79=$I$1,ROW($A$1:$A$79)),ROW(56:56)),5)),"",INDEX($A$1:$G$79,SMALL(IF($A$1:$A$79=$I$1,ROW($A$1:$A$79)),ROW(56:56)),5))</f>
        <v/>
      </c>
      <c r="L57" s="1" t="str">
        <f t="array" ref="L57">IF(ISERROR(INDEX($A$1:$G$79,SMALL(IF($A$1:$A$79=$I$1,ROW($A$1:$A$79)),ROW(56:56)),6)),"",INDEX($A$1:$G$79,SMALL(IF($A$1:$A$79=$I$1,ROW($A$1:$A$79)),ROW(56:56)),6))</f>
        <v/>
      </c>
      <c r="M57" s="1" t="str">
        <f t="array" ref="M57">IF(ISERROR(INDEX($A$1:$H$79,SMALL(IF($A$1:$A$79=$I$1,ROW($A$1:$A$79)),ROW(56:56)),8)),"",INDEX($A$1:$H$79,SMALL(IF($A$1:$A$79=$I$1,ROW($A$1:$A$79)),ROW(56:56)),8))</f>
        <v/>
      </c>
      <c r="N57" s="10" t="str">
        <f t="array" ref="N57">IF(ISERROR(INDEX($A$1:$G$79,SMALL(IF($B$1:$B$79=$N$1,ROW($B$1:$B$79)),ROW(56:56)),6)),"",INDEX($A$1:$G$79,SMALL(IF($B$1:$B$79=$N$1,ROW($B$1:$B$79)),ROW(56:56)),6))</f>
        <v/>
      </c>
      <c r="O57" s="1" t="str">
        <f t="array" ref="O57">IF(ISERROR(INDEX($A$1:$G$79,SMALL(IF($B$1:$B$79=$N$1,ROW($B$1:$B$79)),ROW(56:56)),4)),"",INDEX($A$1:$G$79,SMALL(IF($B$1:$B$79=$N$1,ROW($B$1:$B$79)),ROW(56:56)),4))</f>
        <v/>
      </c>
      <c r="P57" s="1" t="str">
        <f t="array" ref="P57">IF(ISERROR(INDEX($A$1:$G$79,SMALL(IF($B$1:$B$79=$N$1,ROW($B$1:$B$79)),ROW(56:56)),5)),"",INDEX($A$1:$G$79,SMALL(IF($B$1:$B$79=$N$1,ROW($B$1:$B$79)),ROW(56:56)),5))</f>
        <v/>
      </c>
      <c r="Q57" s="1" t="str">
        <f t="array" ref="Q57">IF(ISERROR(INDEX($A$1:$G$79,SMALL(IF($B$1:$B$79=$N$1,ROW($B$1:$B$79)),ROW(56:56)),7)),"",INDEX($A$1:$G$79,SMALL(IF($B$1:$B$79=$N$1,ROW($B$1:$B$79)),ROW(56:56)),7))</f>
        <v/>
      </c>
      <c r="R57" s="1" t="str">
        <f t="array" ref="R57">IF(ISERROR(INDEX($A$1:$H$79,SMALL(IF($B$1:$B$79=$N$1,ROW($B$1:$B$79)),ROW(56:56)),8)),"",INDEX($A$1:$H$79,SMALL(IF($B$1:$B$79=$N$1,ROW($B$1:$B$79)),ROW(56:56)),8))</f>
        <v/>
      </c>
      <c r="S57" s="10" t="str">
        <f t="array" ref="S57">IF(ISERROR(INDEX($A$1:$G$79,SMALL(IF($C$1:$C$79=$S$1,ROW($C$1:$C$79)),ROW(56:56)),6)),"",INDEX($A$1:$G$79,SMALL(IF($C$1:$C$79=$S$1,ROW($C$1:$C$79)),ROW(56:56)),6))</f>
        <v/>
      </c>
      <c r="T57" s="1" t="str">
        <f t="array" ref="T57">IF(ISERROR(INDEX($A$1:$G$79,SMALL(IF($C$1:$C$79=$S$1,ROW($C$1:$C$79)),ROW(56:56)),4)),"",INDEX($A$1:$G$79,SMALL(IF($C$1:$C$79=$S$1,ROW($C$1:$C$79)),ROW(56:56)),4))</f>
        <v/>
      </c>
      <c r="U57" s="1" t="str">
        <f t="array" ref="U57">IF(ISERROR(INDEX($A$1:$G$79,SMALL(IF($C$1:$C$79=$S$1,ROW($C$1:$C$79)),ROW(56:56)),5)),"",INDEX($A$1:$G$79,SMALL(IF($C$1:$C$79=$S$1,ROW($C$1:$C$79)),ROW(56:56)),5))</f>
        <v/>
      </c>
      <c r="V57" s="1" t="str">
        <f t="array" ref="V57">IF(ISERROR(INDEX($A$1:$G$79,SMALL(IF($C$1:$C$79=$S$1,ROW($C$1:$C$79)),ROW(56:56)),7)),"",INDEX($A$1:$G$79,SMALL(IF($C$1:$C$79=$S$1,ROW($C$1:$C$79)),ROW(56:56)),7))</f>
        <v/>
      </c>
      <c r="W57" s="1" t="str">
        <f t="array" ref="W57">IF(ISERROR(INDEX($A$1:$H$79,SMALL(IF($C$1:$C$79=$S$1,ROW($C$1:$C$79)),ROW(56:56)),8)),"",INDEX($A$1:$H$79,SMALL(IF($C$1:$C$79=$S$1,ROW($C$1:$C$79)),ROW(56:56)),8))</f>
        <v/>
      </c>
      <c r="X57" s="1" t="s">
        <v>26</v>
      </c>
    </row>
    <row r="58" spans="1:24" x14ac:dyDescent="0.3">
      <c r="A58" s="1" t="str">
        <f>'Project Specific'!F9</f>
        <v>Please select answer</v>
      </c>
      <c r="B58" s="1" t="str">
        <f>'Project Specific'!G9</f>
        <v>Please select answer</v>
      </c>
      <c r="C58" s="1" t="str">
        <f>'Project Specific'!H9</f>
        <v>Please select answer</v>
      </c>
      <c r="D58" s="1">
        <f>'Project Specific'!B9</f>
        <v>2</v>
      </c>
      <c r="E58" s="1" t="str">
        <f>'Project Specific'!C9</f>
        <v>RRH services support people in maintaining their housing</v>
      </c>
      <c r="F58" s="1" t="str">
        <f>'Project Specific'!D9</f>
        <v>Participants and staff understand that a primary goal of rapid re-housing is to end homelessness and move participants to permanent housing as quickly as possible, regardless of perceived barriers.</v>
      </c>
      <c r="G58" s="1" t="s">
        <v>34</v>
      </c>
      <c r="H58" s="1" t="str">
        <f>F59</f>
        <v>Optional notes here</v>
      </c>
      <c r="I58" s="10" t="str">
        <f t="array" ref="I58">IF(ISERROR(INDEX($A$1:$G$79,SMALL(IF($A$1:$A$79=$I$1,ROW($A$1:$A$79)),ROW(57:57)),7)),"",INDEX($A$1:$G$79,SMALL(IF($A$1:$A$79=$I$1,ROW($A$1:$A$79)),ROW(57:57)),7))</f>
        <v/>
      </c>
      <c r="J58" s="1" t="str">
        <f t="array" ref="J58">IF(ISERROR(INDEX($A$1:$G$79,SMALL(IF($A$1:$A$79=$I$1,ROW($A$1:$A$79)),ROW(57:57)),4)),"",INDEX($A$1:$G$79,SMALL(IF($A$1:$A$79=$I$1,ROW($A$1:$A$79)),ROW(57:57)),4))</f>
        <v/>
      </c>
      <c r="K58" s="1" t="str">
        <f t="array" ref="K58">IF(ISERROR(INDEX($A$1:$G$79,SMALL(IF($A$1:$A$79=$I$1,ROW($A$1:$A$79)),ROW(57:57)),5)),"",INDEX($A$1:$G$79,SMALL(IF($A$1:$A$79=$I$1,ROW($A$1:$A$79)),ROW(57:57)),5))</f>
        <v/>
      </c>
      <c r="L58" s="1" t="str">
        <f t="array" ref="L58">IF(ISERROR(INDEX($A$1:$G$79,SMALL(IF($A$1:$A$79=$I$1,ROW($A$1:$A$79)),ROW(57:57)),6)),"",INDEX($A$1:$G$79,SMALL(IF($A$1:$A$79=$I$1,ROW($A$1:$A$79)),ROW(57:57)),6))</f>
        <v/>
      </c>
      <c r="M58" s="1" t="str">
        <f t="array" ref="M58">IF(ISERROR(INDEX($A$1:$H$79,SMALL(IF($A$1:$A$79=$I$1,ROW($A$1:$A$79)),ROW(57:57)),8)),"",INDEX($A$1:$H$79,SMALL(IF($A$1:$A$79=$I$1,ROW($A$1:$A$79)),ROW(57:57)),8))</f>
        <v/>
      </c>
      <c r="N58" s="10" t="str">
        <f t="array" ref="N58">IF(ISERROR(INDEX($A$1:$G$79,SMALL(IF($B$1:$B$79=$N$1,ROW($B$1:$B$79)),ROW(57:57)),6)),"",INDEX($A$1:$G$79,SMALL(IF($B$1:$B$79=$N$1,ROW($B$1:$B$79)),ROW(57:57)),6))</f>
        <v/>
      </c>
      <c r="O58" s="1" t="str">
        <f t="array" ref="O58">IF(ISERROR(INDEX($A$1:$G$79,SMALL(IF($B$1:$B$79=$N$1,ROW($B$1:$B$79)),ROW(57:57)),4)),"",INDEX($A$1:$G$79,SMALL(IF($B$1:$B$79=$N$1,ROW($B$1:$B$79)),ROW(57:57)),4))</f>
        <v/>
      </c>
      <c r="P58" s="1" t="str">
        <f t="array" ref="P58">IF(ISERROR(INDEX($A$1:$G$79,SMALL(IF($B$1:$B$79=$N$1,ROW($B$1:$B$79)),ROW(57:57)),5)),"",INDEX($A$1:$G$79,SMALL(IF($B$1:$B$79=$N$1,ROW($B$1:$B$79)),ROW(57:57)),5))</f>
        <v/>
      </c>
      <c r="Q58" s="1" t="str">
        <f t="array" ref="Q58">IF(ISERROR(INDEX($A$1:$G$79,SMALL(IF($B$1:$B$79=$N$1,ROW($B$1:$B$79)),ROW(57:57)),7)),"",INDEX($A$1:$G$79,SMALL(IF($B$1:$B$79=$N$1,ROW($B$1:$B$79)),ROW(57:57)),7))</f>
        <v/>
      </c>
      <c r="R58" s="1" t="str">
        <f t="array" ref="R58">IF(ISERROR(INDEX($A$1:$H$79,SMALL(IF($B$1:$B$79=$N$1,ROW($B$1:$B$79)),ROW(57:57)),8)),"",INDEX($A$1:$H$79,SMALL(IF($B$1:$B$79=$N$1,ROW($B$1:$B$79)),ROW(57:57)),8))</f>
        <v/>
      </c>
      <c r="S58" s="10" t="str">
        <f t="array" ref="S58">IF(ISERROR(INDEX($A$1:$G$79,SMALL(IF($C$1:$C$79=$S$1,ROW($C$1:$C$79)),ROW(57:57)),6)),"",INDEX($A$1:$G$79,SMALL(IF($C$1:$C$79=$S$1,ROW($C$1:$C$79)),ROW(57:57)),6))</f>
        <v/>
      </c>
      <c r="T58" s="1" t="str">
        <f t="array" ref="T58">IF(ISERROR(INDEX($A$1:$G$79,SMALL(IF($C$1:$C$79=$S$1,ROW($C$1:$C$79)),ROW(57:57)),4)),"",INDEX($A$1:$G$79,SMALL(IF($C$1:$C$79=$S$1,ROW($C$1:$C$79)),ROW(57:57)),4))</f>
        <v/>
      </c>
      <c r="U58" s="1" t="str">
        <f t="array" ref="U58">IF(ISERROR(INDEX($A$1:$G$79,SMALL(IF($C$1:$C$79=$S$1,ROW($C$1:$C$79)),ROW(57:57)),5)),"",INDEX($A$1:$G$79,SMALL(IF($C$1:$C$79=$S$1,ROW($C$1:$C$79)),ROW(57:57)),5))</f>
        <v/>
      </c>
      <c r="V58" s="1" t="str">
        <f t="array" ref="V58">IF(ISERROR(INDEX($A$1:$G$79,SMALL(IF($C$1:$C$79=$S$1,ROW($C$1:$C$79)),ROW(57:57)),7)),"",INDEX($A$1:$G$79,SMALL(IF($C$1:$C$79=$S$1,ROW($C$1:$C$79)),ROW(57:57)),7))</f>
        <v/>
      </c>
      <c r="W58" s="1" t="str">
        <f t="array" ref="W58">IF(ISERROR(INDEX($A$1:$H$79,SMALL(IF($C$1:$C$79=$S$1,ROW($C$1:$C$79)),ROW(57:57)),8)),"",INDEX($A$1:$H$79,SMALL(IF($C$1:$C$79=$S$1,ROW($C$1:$C$79)),ROW(57:57)),8))</f>
        <v/>
      </c>
      <c r="X58" s="1" t="s">
        <v>26</v>
      </c>
    </row>
    <row r="59" spans="1:24" x14ac:dyDescent="0.3">
      <c r="A59" s="1">
        <f>'Project Specific'!F10</f>
        <v>0</v>
      </c>
      <c r="B59" s="1">
        <f>'Project Specific'!G10</f>
        <v>0</v>
      </c>
      <c r="C59" s="1">
        <f>'Project Specific'!H10</f>
        <v>0</v>
      </c>
      <c r="D59" s="1">
        <f>'Project Specific'!B10</f>
        <v>0</v>
      </c>
      <c r="E59" s="1">
        <f>'Project Specific'!C10</f>
        <v>0</v>
      </c>
      <c r="F59" s="1" t="str">
        <f>'Project Specific'!D10</f>
        <v>Optional notes here</v>
      </c>
      <c r="G59" s="1" t="s">
        <v>34</v>
      </c>
      <c r="H59" s="1">
        <v>0</v>
      </c>
      <c r="I59" s="10" t="str">
        <f t="array" ref="I59">IF(ISERROR(INDEX($A$1:$G$79,SMALL(IF($A$1:$A$79=$I$1,ROW($A$1:$A$79)),ROW(58:58)),7)),"",INDEX($A$1:$G$79,SMALL(IF($A$1:$A$79=$I$1,ROW($A$1:$A$79)),ROW(58:58)),7))</f>
        <v/>
      </c>
      <c r="J59" s="1" t="str">
        <f t="array" ref="J59">IF(ISERROR(INDEX($A$1:$G$79,SMALL(IF($A$1:$A$79=$I$1,ROW($A$1:$A$79)),ROW(58:58)),4)),"",INDEX($A$1:$G$79,SMALL(IF($A$1:$A$79=$I$1,ROW($A$1:$A$79)),ROW(58:58)),4))</f>
        <v/>
      </c>
      <c r="K59" s="1" t="str">
        <f t="array" ref="K59">IF(ISERROR(INDEX($A$1:$G$79,SMALL(IF($A$1:$A$79=$I$1,ROW($A$1:$A$79)),ROW(58:58)),5)),"",INDEX($A$1:$G$79,SMALL(IF($A$1:$A$79=$I$1,ROW($A$1:$A$79)),ROW(58:58)),5))</f>
        <v/>
      </c>
      <c r="L59" s="1" t="str">
        <f t="array" ref="L59">IF(ISERROR(INDEX($A$1:$G$79,SMALL(IF($A$1:$A$79=$I$1,ROW($A$1:$A$79)),ROW(58:58)),6)),"",INDEX($A$1:$G$79,SMALL(IF($A$1:$A$79=$I$1,ROW($A$1:$A$79)),ROW(58:58)),6))</f>
        <v/>
      </c>
      <c r="M59" s="1" t="str">
        <f t="array" ref="M59">IF(ISERROR(INDEX($A$1:$H$79,SMALL(IF($A$1:$A$79=$I$1,ROW($A$1:$A$79)),ROW(58:58)),8)),"",INDEX($A$1:$H$79,SMALL(IF($A$1:$A$79=$I$1,ROW($A$1:$A$79)),ROW(58:58)),8))</f>
        <v/>
      </c>
      <c r="N59" s="10" t="str">
        <f t="array" ref="N59">IF(ISERROR(INDEX($A$1:$G$79,SMALL(IF($B$1:$B$79=$N$1,ROW($B$1:$B$79)),ROW(58:58)),6)),"",INDEX($A$1:$G$79,SMALL(IF($B$1:$B$79=$N$1,ROW($B$1:$B$79)),ROW(58:58)),6))</f>
        <v/>
      </c>
      <c r="O59" s="1" t="str">
        <f t="array" ref="O59">IF(ISERROR(INDEX($A$1:$G$79,SMALL(IF($B$1:$B$79=$N$1,ROW($B$1:$B$79)),ROW(58:58)),4)),"",INDEX($A$1:$G$79,SMALL(IF($B$1:$B$79=$N$1,ROW($B$1:$B$79)),ROW(58:58)),4))</f>
        <v/>
      </c>
      <c r="P59" s="1" t="str">
        <f t="array" ref="P59">IF(ISERROR(INDEX($A$1:$G$79,SMALL(IF($B$1:$B$79=$N$1,ROW($B$1:$B$79)),ROW(58:58)),5)),"",INDEX($A$1:$G$79,SMALL(IF($B$1:$B$79=$N$1,ROW($B$1:$B$79)),ROW(58:58)),5))</f>
        <v/>
      </c>
      <c r="Q59" s="1" t="str">
        <f t="array" ref="Q59">IF(ISERROR(INDEX($A$1:$G$79,SMALL(IF($B$1:$B$79=$N$1,ROW($B$1:$B$79)),ROW(58:58)),7)),"",INDEX($A$1:$G$79,SMALL(IF($B$1:$B$79=$N$1,ROW($B$1:$B$79)),ROW(58:58)),7))</f>
        <v/>
      </c>
      <c r="R59" s="1" t="str">
        <f t="array" ref="R59">IF(ISERROR(INDEX($A$1:$H$79,SMALL(IF($B$1:$B$79=$N$1,ROW($B$1:$B$79)),ROW(58:58)),8)),"",INDEX($A$1:$H$79,SMALL(IF($B$1:$B$79=$N$1,ROW($B$1:$B$79)),ROW(58:58)),8))</f>
        <v/>
      </c>
      <c r="S59" s="10" t="str">
        <f t="array" ref="S59">IF(ISERROR(INDEX($A$1:$G$79,SMALL(IF($C$1:$C$79=$S$1,ROW($C$1:$C$79)),ROW(58:58)),6)),"",INDEX($A$1:$G$79,SMALL(IF($C$1:$C$79=$S$1,ROW($C$1:$C$79)),ROW(58:58)),6))</f>
        <v/>
      </c>
      <c r="T59" s="1" t="str">
        <f t="array" ref="T59">IF(ISERROR(INDEX($A$1:$G$79,SMALL(IF($C$1:$C$79=$S$1,ROW($C$1:$C$79)),ROW(58:58)),4)),"",INDEX($A$1:$G$79,SMALL(IF($C$1:$C$79=$S$1,ROW($C$1:$C$79)),ROW(58:58)),4))</f>
        <v/>
      </c>
      <c r="U59" s="1" t="str">
        <f t="array" ref="U59">IF(ISERROR(INDEX($A$1:$G$79,SMALL(IF($C$1:$C$79=$S$1,ROW($C$1:$C$79)),ROW(58:58)),5)),"",INDEX($A$1:$G$79,SMALL(IF($C$1:$C$79=$S$1,ROW($C$1:$C$79)),ROW(58:58)),5))</f>
        <v/>
      </c>
      <c r="V59" s="1" t="str">
        <f t="array" ref="V59">IF(ISERROR(INDEX($A$1:$G$79,SMALL(IF($C$1:$C$79=$S$1,ROW($C$1:$C$79)),ROW(58:58)),7)),"",INDEX($A$1:$G$79,SMALL(IF($C$1:$C$79=$S$1,ROW($C$1:$C$79)),ROW(58:58)),7))</f>
        <v/>
      </c>
      <c r="W59" s="1" t="str">
        <f t="array" ref="W59">IF(ISERROR(INDEX($A$1:$H$79,SMALL(IF($C$1:$C$79=$S$1,ROW($C$1:$C$79)),ROW(58:58)),8)),"",INDEX($A$1:$H$79,SMALL(IF($C$1:$C$79=$S$1,ROW($C$1:$C$79)),ROW(58:58)),8))</f>
        <v/>
      </c>
      <c r="X59" s="1" t="s">
        <v>26</v>
      </c>
    </row>
    <row r="60" spans="1:24" x14ac:dyDescent="0.3">
      <c r="A60" s="1" t="str">
        <f>'Project Specific'!F11</f>
        <v>Please select answer</v>
      </c>
      <c r="B60" s="1" t="str">
        <f>'Project Specific'!G11</f>
        <v>Please select answer</v>
      </c>
      <c r="C60" s="1" t="str">
        <f>'Project Specific'!H11</f>
        <v>Please select answer</v>
      </c>
      <c r="D60" s="1">
        <f>'Project Specific'!B11</f>
        <v>3</v>
      </c>
      <c r="E60" s="1" t="str">
        <f>'Project Specific'!C11</f>
        <v>Providers continuously assess a participant’s need for assistance</v>
      </c>
      <c r="F60" s="1" t="str">
        <f>'Project Specific'!D11</f>
        <v>On an ongoing basis, providers assess a participant’s needs for continued assistance and provide tailored assistance based on those assessments.</v>
      </c>
      <c r="G60" s="1" t="s">
        <v>34</v>
      </c>
      <c r="H60" s="1" t="str">
        <f>F61</f>
        <v>Optional notes here</v>
      </c>
      <c r="I60" s="10" t="str">
        <f t="array" ref="I60">IF(ISERROR(INDEX($A$1:$G$79,SMALL(IF($A$1:$A$79=$I$1,ROW($A$1:$A$79)),ROW(59:59)),7)),"",INDEX($A$1:$G$79,SMALL(IF($A$1:$A$79=$I$1,ROW($A$1:$A$79)),ROW(59:59)),7))</f>
        <v/>
      </c>
      <c r="J60" s="1" t="str">
        <f t="array" ref="J60">IF(ISERROR(INDEX($A$1:$G$79,SMALL(IF($A$1:$A$79=$I$1,ROW($A$1:$A$79)),ROW(59:59)),4)),"",INDEX($A$1:$G$79,SMALL(IF($A$1:$A$79=$I$1,ROW($A$1:$A$79)),ROW(59:59)),4))</f>
        <v/>
      </c>
      <c r="K60" s="1" t="str">
        <f t="array" ref="K60">IF(ISERROR(INDEX($A$1:$G$79,SMALL(IF($A$1:$A$79=$I$1,ROW($A$1:$A$79)),ROW(59:59)),5)),"",INDEX($A$1:$G$79,SMALL(IF($A$1:$A$79=$I$1,ROW($A$1:$A$79)),ROW(59:59)),5))</f>
        <v/>
      </c>
      <c r="L60" s="1" t="str">
        <f t="array" ref="L60">IF(ISERROR(INDEX($A$1:$G$79,SMALL(IF($A$1:$A$79=$I$1,ROW($A$1:$A$79)),ROW(59:59)),6)),"",INDEX($A$1:$G$79,SMALL(IF($A$1:$A$79=$I$1,ROW($A$1:$A$79)),ROW(59:59)),6))</f>
        <v/>
      </c>
      <c r="M60" s="1" t="str">
        <f t="array" ref="M60">IF(ISERROR(INDEX($A$1:$H$79,SMALL(IF($A$1:$A$79=$I$1,ROW($A$1:$A$79)),ROW(59:59)),8)),"",INDEX($A$1:$H$79,SMALL(IF($A$1:$A$79=$I$1,ROW($A$1:$A$79)),ROW(59:59)),8))</f>
        <v/>
      </c>
      <c r="N60" s="10" t="str">
        <f t="array" ref="N60">IF(ISERROR(INDEX($A$1:$G$79,SMALL(IF($B$1:$B$79=$N$1,ROW($B$1:$B$79)),ROW(59:59)),6)),"",INDEX($A$1:$G$79,SMALL(IF($B$1:$B$79=$N$1,ROW($B$1:$B$79)),ROW(59:59)),6))</f>
        <v/>
      </c>
      <c r="O60" s="1" t="str">
        <f t="array" ref="O60">IF(ISERROR(INDEX($A$1:$G$79,SMALL(IF($B$1:$B$79=$N$1,ROW($B$1:$B$79)),ROW(59:59)),4)),"",INDEX($A$1:$G$79,SMALL(IF($B$1:$B$79=$N$1,ROW($B$1:$B$79)),ROW(59:59)),4))</f>
        <v/>
      </c>
      <c r="P60" s="1" t="str">
        <f t="array" ref="P60">IF(ISERROR(INDEX($A$1:$G$79,SMALL(IF($B$1:$B$79=$N$1,ROW($B$1:$B$79)),ROW(59:59)),5)),"",INDEX($A$1:$G$79,SMALL(IF($B$1:$B$79=$N$1,ROW($B$1:$B$79)),ROW(59:59)),5))</f>
        <v/>
      </c>
      <c r="Q60" s="1" t="str">
        <f t="array" ref="Q60">IF(ISERROR(INDEX($A$1:$G$79,SMALL(IF($B$1:$B$79=$N$1,ROW($B$1:$B$79)),ROW(59:59)),7)),"",INDEX($A$1:$G$79,SMALL(IF($B$1:$B$79=$N$1,ROW($B$1:$B$79)),ROW(59:59)),7))</f>
        <v/>
      </c>
      <c r="R60" s="1" t="str">
        <f t="array" ref="R60">IF(ISERROR(INDEX($A$1:$H$79,SMALL(IF($B$1:$B$79=$N$1,ROW($B$1:$B$79)),ROW(59:59)),8)),"",INDEX($A$1:$H$79,SMALL(IF($B$1:$B$79=$N$1,ROW($B$1:$B$79)),ROW(59:59)),8))</f>
        <v/>
      </c>
      <c r="S60" s="10" t="str">
        <f t="array" ref="S60">IF(ISERROR(INDEX($A$1:$G$79,SMALL(IF($C$1:$C$79=$S$1,ROW($C$1:$C$79)),ROW(59:59)),6)),"",INDEX($A$1:$G$79,SMALL(IF($C$1:$C$79=$S$1,ROW($C$1:$C$79)),ROW(59:59)),6))</f>
        <v/>
      </c>
      <c r="T60" s="1" t="str">
        <f t="array" ref="T60">IF(ISERROR(INDEX($A$1:$G$79,SMALL(IF($C$1:$C$79=$S$1,ROW($C$1:$C$79)),ROW(59:59)),4)),"",INDEX($A$1:$G$79,SMALL(IF($C$1:$C$79=$S$1,ROW($C$1:$C$79)),ROW(59:59)),4))</f>
        <v/>
      </c>
      <c r="U60" s="1" t="str">
        <f t="array" ref="U60">IF(ISERROR(INDEX($A$1:$G$79,SMALL(IF($C$1:$C$79=$S$1,ROW($C$1:$C$79)),ROW(59:59)),5)),"",INDEX($A$1:$G$79,SMALL(IF($C$1:$C$79=$S$1,ROW($C$1:$C$79)),ROW(59:59)),5))</f>
        <v/>
      </c>
      <c r="V60" s="1" t="str">
        <f t="array" ref="V60">IF(ISERROR(INDEX($A$1:$G$79,SMALL(IF($C$1:$C$79=$S$1,ROW($C$1:$C$79)),ROW(59:59)),7)),"",INDEX($A$1:$G$79,SMALL(IF($C$1:$C$79=$S$1,ROW($C$1:$C$79)),ROW(59:59)),7))</f>
        <v/>
      </c>
      <c r="W60" s="1" t="str">
        <f t="array" ref="W60">IF(ISERROR(INDEX($A$1:$H$79,SMALL(IF($C$1:$C$79=$S$1,ROW($C$1:$C$79)),ROW(59:59)),8)),"",INDEX($A$1:$H$79,SMALL(IF($C$1:$C$79=$S$1,ROW($C$1:$C$79)),ROW(59:59)),8))</f>
        <v/>
      </c>
      <c r="X60" s="1" t="s">
        <v>26</v>
      </c>
    </row>
    <row r="61" spans="1:24" x14ac:dyDescent="0.3">
      <c r="A61" s="1">
        <f>'Project Specific'!F12</f>
        <v>0</v>
      </c>
      <c r="B61" s="1">
        <f>'Project Specific'!G12</f>
        <v>0</v>
      </c>
      <c r="C61" s="1">
        <f>'Project Specific'!H12</f>
        <v>0</v>
      </c>
      <c r="D61" s="1">
        <f>'Project Specific'!B12</f>
        <v>0</v>
      </c>
      <c r="E61" s="1">
        <f>'Project Specific'!C12</f>
        <v>0</v>
      </c>
      <c r="F61" s="1" t="str">
        <f>'Project Specific'!D12</f>
        <v>Optional notes here</v>
      </c>
      <c r="G61" s="1" t="s">
        <v>34</v>
      </c>
      <c r="H61" s="1">
        <v>0</v>
      </c>
      <c r="I61" s="10" t="str">
        <f t="array" ref="I61">IF(ISERROR(INDEX($A$1:$G$79,SMALL(IF($A$1:$A$79=$I$1,ROW($A$1:$A$79)),ROW(60:60)),7)),"",INDEX($A$1:$G$79,SMALL(IF($A$1:$A$79=$I$1,ROW($A$1:$A$79)),ROW(60:60)),7))</f>
        <v/>
      </c>
      <c r="J61" s="1" t="str">
        <f t="array" ref="J61">IF(ISERROR(INDEX($A$1:$G$79,SMALL(IF($A$1:$A$79=$I$1,ROW($A$1:$A$79)),ROW(60:60)),4)),"",INDEX($A$1:$G$79,SMALL(IF($A$1:$A$79=$I$1,ROW($A$1:$A$79)),ROW(60:60)),4))</f>
        <v/>
      </c>
      <c r="K61" s="1" t="str">
        <f t="array" ref="K61">IF(ISERROR(INDEX($A$1:$G$79,SMALL(IF($A$1:$A$79=$I$1,ROW($A$1:$A$79)),ROW(60:60)),5)),"",INDEX($A$1:$G$79,SMALL(IF($A$1:$A$79=$I$1,ROW($A$1:$A$79)),ROW(60:60)),5))</f>
        <v/>
      </c>
      <c r="L61" s="1" t="str">
        <f t="array" ref="L61">IF(ISERROR(INDEX($A$1:$G$79,SMALL(IF($A$1:$A$79=$I$1,ROW($A$1:$A$79)),ROW(60:60)),6)),"",INDEX($A$1:$G$79,SMALL(IF($A$1:$A$79=$I$1,ROW($A$1:$A$79)),ROW(60:60)),6))</f>
        <v/>
      </c>
      <c r="M61" s="1" t="str">
        <f t="array" ref="M61">IF(ISERROR(INDEX($A$1:$H$79,SMALL(IF($A$1:$A$79=$I$1,ROW($A$1:$A$79)),ROW(60:60)),8)),"",INDEX($A$1:$H$79,SMALL(IF($A$1:$A$79=$I$1,ROW($A$1:$A$79)),ROW(60:60)),8))</f>
        <v/>
      </c>
      <c r="N61" s="10" t="str">
        <f t="array" ref="N61">IF(ISERROR(INDEX($A$1:$G$79,SMALL(IF($B$1:$B$79=$N$1,ROW($B$1:$B$79)),ROW(60:60)),6)),"",INDEX($A$1:$G$79,SMALL(IF($B$1:$B$79=$N$1,ROW($B$1:$B$79)),ROW(60:60)),6))</f>
        <v/>
      </c>
      <c r="O61" s="1" t="str">
        <f t="array" ref="O61">IF(ISERROR(INDEX($A$1:$G$79,SMALL(IF($B$1:$B$79=$N$1,ROW($B$1:$B$79)),ROW(60:60)),4)),"",INDEX($A$1:$G$79,SMALL(IF($B$1:$B$79=$N$1,ROW($B$1:$B$79)),ROW(60:60)),4))</f>
        <v/>
      </c>
      <c r="P61" s="1" t="str">
        <f t="array" ref="P61">IF(ISERROR(INDEX($A$1:$G$79,SMALL(IF($B$1:$B$79=$N$1,ROW($B$1:$B$79)),ROW(60:60)),5)),"",INDEX($A$1:$G$79,SMALL(IF($B$1:$B$79=$N$1,ROW($B$1:$B$79)),ROW(60:60)),5))</f>
        <v/>
      </c>
      <c r="Q61" s="1" t="str">
        <f t="array" ref="Q61">IF(ISERROR(INDEX($A$1:$G$79,SMALL(IF($B$1:$B$79=$N$1,ROW($B$1:$B$79)),ROW(60:60)),7)),"",INDEX($A$1:$G$79,SMALL(IF($B$1:$B$79=$N$1,ROW($B$1:$B$79)),ROW(60:60)),7))</f>
        <v/>
      </c>
      <c r="R61" s="1" t="str">
        <f t="array" ref="R61">IF(ISERROR(INDEX($A$1:$H$79,SMALL(IF($B$1:$B$79=$N$1,ROW($B$1:$B$79)),ROW(60:60)),8)),"",INDEX($A$1:$H$79,SMALL(IF($B$1:$B$79=$N$1,ROW($B$1:$B$79)),ROW(60:60)),8))</f>
        <v/>
      </c>
      <c r="S61" s="10" t="str">
        <f t="array" ref="S61">IF(ISERROR(INDEX($A$1:$G$79,SMALL(IF($C$1:$C$79=$S$1,ROW($C$1:$C$79)),ROW(60:60)),6)),"",INDEX($A$1:$G$79,SMALL(IF($C$1:$C$79=$S$1,ROW($C$1:$C$79)),ROW(60:60)),6))</f>
        <v/>
      </c>
      <c r="T61" s="1" t="str">
        <f t="array" ref="T61">IF(ISERROR(INDEX($A$1:$G$79,SMALL(IF($C$1:$C$79=$S$1,ROW($C$1:$C$79)),ROW(60:60)),4)),"",INDEX($A$1:$G$79,SMALL(IF($C$1:$C$79=$S$1,ROW($C$1:$C$79)),ROW(60:60)),4))</f>
        <v/>
      </c>
      <c r="U61" s="1" t="str">
        <f t="array" ref="U61">IF(ISERROR(INDEX($A$1:$G$79,SMALL(IF($C$1:$C$79=$S$1,ROW($C$1:$C$79)),ROW(60:60)),5)),"",INDEX($A$1:$G$79,SMALL(IF($C$1:$C$79=$S$1,ROW($C$1:$C$79)),ROW(60:60)),5))</f>
        <v/>
      </c>
      <c r="V61" s="1" t="str">
        <f t="array" ref="V61">IF(ISERROR(INDEX($A$1:$G$79,SMALL(IF($C$1:$C$79=$S$1,ROW($C$1:$C$79)),ROW(60:60)),7)),"",INDEX($A$1:$G$79,SMALL(IF($C$1:$C$79=$S$1,ROW($C$1:$C$79)),ROW(60:60)),7))</f>
        <v/>
      </c>
      <c r="W61" s="1" t="str">
        <f t="array" ref="W61">IF(ISERROR(INDEX($A$1:$H$79,SMALL(IF($C$1:$C$79=$S$1,ROW($C$1:$C$79)),ROW(60:60)),8)),"",INDEX($A$1:$H$79,SMALL(IF($C$1:$C$79=$S$1,ROW($C$1:$C$79)),ROW(60:60)),8))</f>
        <v/>
      </c>
      <c r="X61" s="1" t="s">
        <v>26</v>
      </c>
    </row>
    <row r="62" spans="1:24" x14ac:dyDescent="0.3">
      <c r="A62" s="1" t="str">
        <f>'Project Specific'!F13</f>
        <v>Please select answer</v>
      </c>
      <c r="B62" s="1" t="str">
        <f>'Project Specific'!G13</f>
        <v>Please select answer</v>
      </c>
      <c r="C62" s="1" t="str">
        <f>'Project Specific'!H13</f>
        <v>Please select answer</v>
      </c>
      <c r="D62" s="1">
        <f>'Project Specific'!B13</f>
        <v>4</v>
      </c>
      <c r="E62" s="1" t="str">
        <f>'Project Specific'!C13</f>
        <v>Transitional housing is focused on safe and quick transitions to permanent housing</v>
      </c>
      <c r="F62" s="1" t="str">
        <f>'Project Specific'!D13</f>
        <v>Participants and staff understand that the primary goals of transitional housing are to provide temporary accommodations that are safe, respectful, and responsive to individual needs, address the services needs of participants, and re-house participants in permanent housing as quickly as possible, regardless of other personal issues or concerns, and as desired by the participant. Participation in transitional housing services does not inhibit participants from moving to permanent housing when they choose to. Assessment and planning for permanent housing placement begins as soon as the individual or family expresses a desire to transition to permanent housing.</v>
      </c>
      <c r="G62" s="1" t="s">
        <v>34</v>
      </c>
      <c r="H62" s="1" t="str">
        <f>F63</f>
        <v>Optional notes here</v>
      </c>
      <c r="I62" s="10" t="str">
        <f t="array" ref="I62">IF(ISERROR(INDEX($A$1:$G$79,SMALL(IF($A$1:$A$79=$I$1,ROW($A$1:$A$79)),ROW(61:61)),7)),"",INDEX($A$1:$G$79,SMALL(IF($A$1:$A$79=$I$1,ROW($A$1:$A$79)),ROW(61:61)),7))</f>
        <v/>
      </c>
      <c r="J62" s="1" t="str">
        <f t="array" ref="J62">IF(ISERROR(INDEX($A$1:$G$79,SMALL(IF($A$1:$A$79=$I$1,ROW($A$1:$A$79)),ROW(61:61)),4)),"",INDEX($A$1:$G$79,SMALL(IF($A$1:$A$79=$I$1,ROW($A$1:$A$79)),ROW(61:61)),4))</f>
        <v/>
      </c>
      <c r="K62" s="1" t="str">
        <f t="array" ref="K62">IF(ISERROR(INDEX($A$1:$G$79,SMALL(IF($A$1:$A$79=$I$1,ROW($A$1:$A$79)),ROW(61:61)),5)),"",INDEX($A$1:$G$79,SMALL(IF($A$1:$A$79=$I$1,ROW($A$1:$A$79)),ROW(61:61)),5))</f>
        <v/>
      </c>
      <c r="L62" s="1" t="str">
        <f t="array" ref="L62">IF(ISERROR(INDEX($A$1:$G$79,SMALL(IF($A$1:$A$79=$I$1,ROW($A$1:$A$79)),ROW(61:61)),6)),"",INDEX($A$1:$G$79,SMALL(IF($A$1:$A$79=$I$1,ROW($A$1:$A$79)),ROW(61:61)),6))</f>
        <v/>
      </c>
      <c r="M62" s="1" t="str">
        <f t="array" ref="M62">IF(ISERROR(INDEX($A$1:$H$79,SMALL(IF($A$1:$A$79=$I$1,ROW($A$1:$A$79)),ROW(61:61)),8)),"",INDEX($A$1:$H$79,SMALL(IF($A$1:$A$79=$I$1,ROW($A$1:$A$79)),ROW(61:61)),8))</f>
        <v/>
      </c>
      <c r="N62" s="10" t="str">
        <f t="array" ref="N62">IF(ISERROR(INDEX($A$1:$G$79,SMALL(IF($B$1:$B$79=$N$1,ROW($B$1:$B$79)),ROW(61:61)),6)),"",INDEX($A$1:$G$79,SMALL(IF($B$1:$B$79=$N$1,ROW($B$1:$B$79)),ROW(61:61)),6))</f>
        <v/>
      </c>
      <c r="O62" s="1" t="str">
        <f t="array" ref="O62">IF(ISERROR(INDEX($A$1:$G$79,SMALL(IF($B$1:$B$79=$N$1,ROW($B$1:$B$79)),ROW(61:61)),4)),"",INDEX($A$1:$G$79,SMALL(IF($B$1:$B$79=$N$1,ROW($B$1:$B$79)),ROW(61:61)),4))</f>
        <v/>
      </c>
      <c r="P62" s="1" t="str">
        <f t="array" ref="P62">IF(ISERROR(INDEX($A$1:$G$79,SMALL(IF($B$1:$B$79=$N$1,ROW($B$1:$B$79)),ROW(61:61)),5)),"",INDEX($A$1:$G$79,SMALL(IF($B$1:$B$79=$N$1,ROW($B$1:$B$79)),ROW(61:61)),5))</f>
        <v/>
      </c>
      <c r="Q62" s="1" t="str">
        <f t="array" ref="Q62">IF(ISERROR(INDEX($A$1:$G$79,SMALL(IF($B$1:$B$79=$N$1,ROW($B$1:$B$79)),ROW(61:61)),7)),"",INDEX($A$1:$G$79,SMALL(IF($B$1:$B$79=$N$1,ROW($B$1:$B$79)),ROW(61:61)),7))</f>
        <v/>
      </c>
      <c r="R62" s="1" t="str">
        <f t="array" ref="R62">IF(ISERROR(INDEX($A$1:$H$79,SMALL(IF($B$1:$B$79=$N$1,ROW($B$1:$B$79)),ROW(61:61)),8)),"",INDEX($A$1:$H$79,SMALL(IF($B$1:$B$79=$N$1,ROW($B$1:$B$79)),ROW(61:61)),8))</f>
        <v/>
      </c>
      <c r="S62" s="10" t="str">
        <f t="array" ref="S62">IF(ISERROR(INDEX($A$1:$G$79,SMALL(IF($C$1:$C$79=$S$1,ROW($C$1:$C$79)),ROW(61:61)),6)),"",INDEX($A$1:$G$79,SMALL(IF($C$1:$C$79=$S$1,ROW($C$1:$C$79)),ROW(61:61)),6))</f>
        <v/>
      </c>
      <c r="T62" s="1" t="str">
        <f t="array" ref="T62">IF(ISERROR(INDEX($A$1:$G$79,SMALL(IF($C$1:$C$79=$S$1,ROW($C$1:$C$79)),ROW(61:61)),4)),"",INDEX($A$1:$G$79,SMALL(IF($C$1:$C$79=$S$1,ROW($C$1:$C$79)),ROW(61:61)),4))</f>
        <v/>
      </c>
      <c r="U62" s="1" t="str">
        <f t="array" ref="U62">IF(ISERROR(INDEX($A$1:$G$79,SMALL(IF($C$1:$C$79=$S$1,ROW($C$1:$C$79)),ROW(61:61)),5)),"",INDEX($A$1:$G$79,SMALL(IF($C$1:$C$79=$S$1,ROW($C$1:$C$79)),ROW(61:61)),5))</f>
        <v/>
      </c>
      <c r="V62" s="1" t="str">
        <f t="array" ref="V62">IF(ISERROR(INDEX($A$1:$G$79,SMALL(IF($C$1:$C$79=$S$1,ROW($C$1:$C$79)),ROW(61:61)),7)),"",INDEX($A$1:$G$79,SMALL(IF($C$1:$C$79=$S$1,ROW($C$1:$C$79)),ROW(61:61)),7))</f>
        <v/>
      </c>
      <c r="W62" s="1" t="str">
        <f t="array" ref="W62">IF(ISERROR(INDEX($A$1:$H$79,SMALL(IF($C$1:$C$79=$S$1,ROW($C$1:$C$79)),ROW(61:61)),8)),"",INDEX($A$1:$H$79,SMALL(IF($C$1:$C$79=$S$1,ROW($C$1:$C$79)),ROW(61:61)),8))</f>
        <v/>
      </c>
      <c r="X62" s="1" t="s">
        <v>26</v>
      </c>
    </row>
    <row r="63" spans="1:24" x14ac:dyDescent="0.3">
      <c r="A63" s="1">
        <f>'Project Specific'!F14</f>
        <v>0</v>
      </c>
      <c r="B63" s="1">
        <f>'Project Specific'!G14</f>
        <v>0</v>
      </c>
      <c r="C63" s="1">
        <f>'Project Specific'!H14</f>
        <v>0</v>
      </c>
      <c r="D63" s="1">
        <f>'Project Specific'!B14</f>
        <v>0</v>
      </c>
      <c r="E63" s="1">
        <f>'Project Specific'!C14</f>
        <v>0</v>
      </c>
      <c r="F63" s="1" t="str">
        <f>'Project Specific'!D14</f>
        <v>Optional notes here</v>
      </c>
      <c r="G63" s="1" t="s">
        <v>34</v>
      </c>
      <c r="H63" s="1">
        <v>0</v>
      </c>
      <c r="I63" s="10" t="str">
        <f t="array" ref="I63">IF(ISERROR(INDEX($A$1:$G$79,SMALL(IF($A$1:$A$79=$I$1,ROW($A$1:$A$79)),ROW(62:62)),7)),"",INDEX($A$1:$G$79,SMALL(IF($A$1:$A$79=$I$1,ROW($A$1:$A$79)),ROW(62:62)),7))</f>
        <v/>
      </c>
      <c r="J63" s="1" t="str">
        <f t="array" ref="J63">IF(ISERROR(INDEX($A$1:$G$79,SMALL(IF($A$1:$A$79=$I$1,ROW($A$1:$A$79)),ROW(62:62)),4)),"",INDEX($A$1:$G$79,SMALL(IF($A$1:$A$79=$I$1,ROW($A$1:$A$79)),ROW(62:62)),4))</f>
        <v/>
      </c>
      <c r="K63" s="1" t="str">
        <f t="array" ref="K63">IF(ISERROR(INDEX($A$1:$G$79,SMALL(IF($A$1:$A$79=$I$1,ROW($A$1:$A$79)),ROW(62:62)),5)),"",INDEX($A$1:$G$79,SMALL(IF($A$1:$A$79=$I$1,ROW($A$1:$A$79)),ROW(62:62)),5))</f>
        <v/>
      </c>
      <c r="L63" s="1" t="str">
        <f t="array" ref="L63">IF(ISERROR(INDEX($A$1:$G$79,SMALL(IF($A$1:$A$79=$I$1,ROW($A$1:$A$79)),ROW(62:62)),6)),"",INDEX($A$1:$G$79,SMALL(IF($A$1:$A$79=$I$1,ROW($A$1:$A$79)),ROW(62:62)),6))</f>
        <v/>
      </c>
      <c r="M63" s="1" t="str">
        <f t="array" ref="M63">IF(ISERROR(INDEX($A$1:$H$79,SMALL(IF($A$1:$A$79=$I$1,ROW($A$1:$A$79)),ROW(62:62)),8)),"",INDEX($A$1:$H$79,SMALL(IF($A$1:$A$79=$I$1,ROW($A$1:$A$79)),ROW(62:62)),8))</f>
        <v/>
      </c>
      <c r="N63" s="10" t="str">
        <f t="array" ref="N63">IF(ISERROR(INDEX($A$1:$G$79,SMALL(IF($B$1:$B$79=$N$1,ROW($B$1:$B$79)),ROW(62:62)),6)),"",INDEX($A$1:$G$79,SMALL(IF($B$1:$B$79=$N$1,ROW($B$1:$B$79)),ROW(62:62)),6))</f>
        <v/>
      </c>
      <c r="O63" s="1" t="str">
        <f t="array" ref="O63">IF(ISERROR(INDEX($A$1:$G$79,SMALL(IF($B$1:$B$79=$N$1,ROW($B$1:$B$79)),ROW(62:62)),4)),"",INDEX($A$1:$G$79,SMALL(IF($B$1:$B$79=$N$1,ROW($B$1:$B$79)),ROW(62:62)),4))</f>
        <v/>
      </c>
      <c r="P63" s="1" t="str">
        <f t="array" ref="P63">IF(ISERROR(INDEX($A$1:$G$79,SMALL(IF($B$1:$B$79=$N$1,ROW($B$1:$B$79)),ROW(62:62)),5)),"",INDEX($A$1:$G$79,SMALL(IF($B$1:$B$79=$N$1,ROW($B$1:$B$79)),ROW(62:62)),5))</f>
        <v/>
      </c>
      <c r="Q63" s="1" t="str">
        <f t="array" ref="Q63">IF(ISERROR(INDEX($A$1:$G$79,SMALL(IF($B$1:$B$79=$N$1,ROW($B$1:$B$79)),ROW(62:62)),7)),"",INDEX($A$1:$G$79,SMALL(IF($B$1:$B$79=$N$1,ROW($B$1:$B$79)),ROW(62:62)),7))</f>
        <v/>
      </c>
      <c r="R63" s="1" t="str">
        <f t="array" ref="R63">IF(ISERROR(INDEX($A$1:$H$79,SMALL(IF($B$1:$B$79=$N$1,ROW($B$1:$B$79)),ROW(62:62)),8)),"",INDEX($A$1:$H$79,SMALL(IF($B$1:$B$79=$N$1,ROW($B$1:$B$79)),ROW(62:62)),8))</f>
        <v/>
      </c>
      <c r="S63" s="10" t="str">
        <f t="array" ref="S63">IF(ISERROR(INDEX($A$1:$G$79,SMALL(IF($C$1:$C$79=$S$1,ROW($C$1:$C$79)),ROW(62:62)),6)),"",INDEX($A$1:$G$79,SMALL(IF($C$1:$C$79=$S$1,ROW($C$1:$C$79)),ROW(62:62)),6))</f>
        <v/>
      </c>
      <c r="T63" s="1" t="str">
        <f t="array" ref="T63">IF(ISERROR(INDEX($A$1:$G$79,SMALL(IF($C$1:$C$79=$S$1,ROW($C$1:$C$79)),ROW(62:62)),4)),"",INDEX($A$1:$G$79,SMALL(IF($C$1:$C$79=$S$1,ROW($C$1:$C$79)),ROW(62:62)),4))</f>
        <v/>
      </c>
      <c r="U63" s="1" t="str">
        <f t="array" ref="U63">IF(ISERROR(INDEX($A$1:$G$79,SMALL(IF($C$1:$C$79=$S$1,ROW($C$1:$C$79)),ROW(62:62)),5)),"",INDEX($A$1:$G$79,SMALL(IF($C$1:$C$79=$S$1,ROW($C$1:$C$79)),ROW(62:62)),5))</f>
        <v/>
      </c>
      <c r="V63" s="1" t="str">
        <f t="array" ref="V63">IF(ISERROR(INDEX($A$1:$G$79,SMALL(IF($C$1:$C$79=$S$1,ROW($C$1:$C$79)),ROW(62:62)),7)),"",INDEX($A$1:$G$79,SMALL(IF($C$1:$C$79=$S$1,ROW($C$1:$C$79)),ROW(62:62)),7))</f>
        <v/>
      </c>
      <c r="W63" s="1" t="str">
        <f t="array" ref="W63">IF(ISERROR(INDEX($A$1:$H$79,SMALL(IF($C$1:$C$79=$S$1,ROW($C$1:$C$79)),ROW(62:62)),8)),"",INDEX($A$1:$H$79,SMALL(IF($C$1:$C$79=$S$1,ROW($C$1:$C$79)),ROW(62:62)),8))</f>
        <v/>
      </c>
      <c r="X63" s="1" t="s">
        <v>26</v>
      </c>
    </row>
    <row r="64" spans="1:24" x14ac:dyDescent="0.3">
      <c r="A64" s="1" t="str">
        <f>'Project Specific'!F15</f>
        <v>Please select answer</v>
      </c>
      <c r="B64" s="1" t="str">
        <f>'Project Specific'!G15</f>
        <v>Please select answer</v>
      </c>
      <c r="C64" s="1" t="str">
        <f>'Project Specific'!H15</f>
        <v>Please select answer</v>
      </c>
      <c r="D64" s="1">
        <f>'Project Specific'!B15</f>
        <v>5</v>
      </c>
      <c r="E64" s="1" t="str">
        <f>'Project Specific'!C15</f>
        <v>TH projects provide appropriate services</v>
      </c>
      <c r="F64" s="1" t="str">
        <f>'Project Specific'!D15</f>
        <v>TH projects provide appropriate services to meet the participants health and safety needs (e.g., persons in early recovery; domestic violence survivors; those who need special accommodations) when there are no permanent housing solutions available (with or without supportive services) or when the participant chooses transitional housing. Services are not required in order to participate in housing.</v>
      </c>
      <c r="G64" s="1" t="s">
        <v>34</v>
      </c>
      <c r="H64" s="1" t="str">
        <f>F65</f>
        <v>Optional notes here</v>
      </c>
      <c r="I64" s="10" t="str">
        <f t="array" ref="I64">IF(ISERROR(INDEX($A$1:$G$79,SMALL(IF($A$1:$A$79=$I$1,ROW($A$1:$A$79)),ROW(63:63)),7)),"",INDEX($A$1:$G$79,SMALL(IF($A$1:$A$79=$I$1,ROW($A$1:$A$79)),ROW(63:63)),7))</f>
        <v/>
      </c>
      <c r="J64" s="1" t="str">
        <f t="array" ref="J64">IF(ISERROR(INDEX($A$1:$G$79,SMALL(IF($A$1:$A$79=$I$1,ROW($A$1:$A$79)),ROW(63:63)),4)),"",INDEX($A$1:$G$79,SMALL(IF($A$1:$A$79=$I$1,ROW($A$1:$A$79)),ROW(63:63)),4))</f>
        <v/>
      </c>
      <c r="K64" s="1" t="str">
        <f t="array" ref="K64">IF(ISERROR(INDEX($A$1:$G$79,SMALL(IF($A$1:$A$79=$I$1,ROW($A$1:$A$79)),ROW(63:63)),5)),"",INDEX($A$1:$G$79,SMALL(IF($A$1:$A$79=$I$1,ROW($A$1:$A$79)),ROW(63:63)),5))</f>
        <v/>
      </c>
      <c r="L64" s="1" t="str">
        <f t="array" ref="L64">IF(ISERROR(INDEX($A$1:$G$79,SMALL(IF($A$1:$A$79=$I$1,ROW($A$1:$A$79)),ROW(63:63)),6)),"",INDEX($A$1:$G$79,SMALL(IF($A$1:$A$79=$I$1,ROW($A$1:$A$79)),ROW(63:63)),6))</f>
        <v/>
      </c>
      <c r="M64" s="1" t="str">
        <f t="array" ref="M64">IF(ISERROR(INDEX($A$1:$H$79,SMALL(IF($A$1:$A$79=$I$1,ROW($A$1:$A$79)),ROW(63:63)),8)),"",INDEX($A$1:$H$79,SMALL(IF($A$1:$A$79=$I$1,ROW($A$1:$A$79)),ROW(63:63)),8))</f>
        <v/>
      </c>
      <c r="N64" s="10" t="str">
        <f t="array" ref="N64">IF(ISERROR(INDEX($A$1:$G$79,SMALL(IF($B$1:$B$79=$N$1,ROW($B$1:$B$79)),ROW(63:63)),6)),"",INDEX($A$1:$G$79,SMALL(IF($B$1:$B$79=$N$1,ROW($B$1:$B$79)),ROW(63:63)),6))</f>
        <v/>
      </c>
      <c r="O64" s="1" t="str">
        <f t="array" ref="O64">IF(ISERROR(INDEX($A$1:$G$79,SMALL(IF($B$1:$B$79=$N$1,ROW($B$1:$B$79)),ROW(63:63)),4)),"",INDEX($A$1:$G$79,SMALL(IF($B$1:$B$79=$N$1,ROW($B$1:$B$79)),ROW(63:63)),4))</f>
        <v/>
      </c>
      <c r="P64" s="1" t="str">
        <f t="array" ref="P64">IF(ISERROR(INDEX($A$1:$G$79,SMALL(IF($B$1:$B$79=$N$1,ROW($B$1:$B$79)),ROW(63:63)),5)),"",INDEX($A$1:$G$79,SMALL(IF($B$1:$B$79=$N$1,ROW($B$1:$B$79)),ROW(63:63)),5))</f>
        <v/>
      </c>
      <c r="Q64" s="1" t="str">
        <f t="array" ref="Q64">IF(ISERROR(INDEX($A$1:$G$79,SMALL(IF($B$1:$B$79=$N$1,ROW($B$1:$B$79)),ROW(63:63)),7)),"",INDEX($A$1:$G$79,SMALL(IF($B$1:$B$79=$N$1,ROW($B$1:$B$79)),ROW(63:63)),7))</f>
        <v/>
      </c>
      <c r="R64" s="1" t="str">
        <f t="array" ref="R64">IF(ISERROR(INDEX($A$1:$H$79,SMALL(IF($B$1:$B$79=$N$1,ROW($B$1:$B$79)),ROW(63:63)),8)),"",INDEX($A$1:$H$79,SMALL(IF($B$1:$B$79=$N$1,ROW($B$1:$B$79)),ROW(63:63)),8))</f>
        <v/>
      </c>
      <c r="S64" s="10" t="str">
        <f t="array" ref="S64">IF(ISERROR(INDEX($A$1:$G$79,SMALL(IF($C$1:$C$79=$S$1,ROW($C$1:$C$79)),ROW(63:63)),6)),"",INDEX($A$1:$G$79,SMALL(IF($C$1:$C$79=$S$1,ROW($C$1:$C$79)),ROW(63:63)),6))</f>
        <v/>
      </c>
      <c r="T64" s="1" t="str">
        <f t="array" ref="T64">IF(ISERROR(INDEX($A$1:$G$79,SMALL(IF($C$1:$C$79=$S$1,ROW($C$1:$C$79)),ROW(63:63)),4)),"",INDEX($A$1:$G$79,SMALL(IF($C$1:$C$79=$S$1,ROW($C$1:$C$79)),ROW(63:63)),4))</f>
        <v/>
      </c>
      <c r="U64" s="1" t="str">
        <f t="array" ref="U64">IF(ISERROR(INDEX($A$1:$G$79,SMALL(IF($C$1:$C$79=$S$1,ROW($C$1:$C$79)),ROW(63:63)),5)),"",INDEX($A$1:$G$79,SMALL(IF($C$1:$C$79=$S$1,ROW($C$1:$C$79)),ROW(63:63)),5))</f>
        <v/>
      </c>
      <c r="V64" s="1" t="str">
        <f t="array" ref="V64">IF(ISERROR(INDEX($A$1:$G$79,SMALL(IF($C$1:$C$79=$S$1,ROW($C$1:$C$79)),ROW(63:63)),7)),"",INDEX($A$1:$G$79,SMALL(IF($C$1:$C$79=$S$1,ROW($C$1:$C$79)),ROW(63:63)),7))</f>
        <v/>
      </c>
      <c r="W64" s="1" t="str">
        <f t="array" ref="W64">IF(ISERROR(INDEX($A$1:$H$79,SMALL(IF($C$1:$C$79=$S$1,ROW($C$1:$C$79)),ROW(63:63)),8)),"",INDEX($A$1:$H$79,SMALL(IF($C$1:$C$79=$S$1,ROW($C$1:$C$79)),ROW(63:63)),8))</f>
        <v/>
      </c>
      <c r="X64" s="1" t="s">
        <v>26</v>
      </c>
    </row>
    <row r="65" spans="1:24" x14ac:dyDescent="0.3">
      <c r="A65" s="1">
        <f>'Project Specific'!F16</f>
        <v>0</v>
      </c>
      <c r="B65" s="1">
        <f>'Project Specific'!G16</f>
        <v>0</v>
      </c>
      <c r="C65" s="1">
        <f>'Project Specific'!H16</f>
        <v>0</v>
      </c>
      <c r="D65" s="1">
        <f>'Project Specific'!B16</f>
        <v>0</v>
      </c>
      <c r="E65" s="1">
        <f>'Project Specific'!C16</f>
        <v>0</v>
      </c>
      <c r="F65" s="1" t="str">
        <f>'Project Specific'!D16</f>
        <v>Optional notes here</v>
      </c>
      <c r="G65" s="1" t="s">
        <v>34</v>
      </c>
      <c r="H65" s="1">
        <v>0</v>
      </c>
      <c r="I65" s="10" t="str">
        <f t="array" ref="I65">IF(ISERROR(INDEX($A$1:$G$79,SMALL(IF($A$1:$A$79=$I$1,ROW($A$1:$A$79)),ROW(64:64)),7)),"",INDEX($A$1:$G$79,SMALL(IF($A$1:$A$79=$I$1,ROW($A$1:$A$79)),ROW(64:64)),7))</f>
        <v/>
      </c>
      <c r="J65" s="1" t="str">
        <f t="array" ref="J65">IF(ISERROR(INDEX($A$1:$G$79,SMALL(IF($A$1:$A$79=$I$1,ROW($A$1:$A$79)),ROW(64:64)),4)),"",INDEX($A$1:$G$79,SMALL(IF($A$1:$A$79=$I$1,ROW($A$1:$A$79)),ROW(64:64)),4))</f>
        <v/>
      </c>
      <c r="K65" s="1" t="str">
        <f t="array" ref="K65">IF(ISERROR(INDEX($A$1:$G$79,SMALL(IF($A$1:$A$79=$I$1,ROW($A$1:$A$79)),ROW(64:64)),5)),"",INDEX($A$1:$G$79,SMALL(IF($A$1:$A$79=$I$1,ROW($A$1:$A$79)),ROW(64:64)),5))</f>
        <v/>
      </c>
      <c r="L65" s="1" t="str">
        <f t="array" ref="L65">IF(ISERROR(INDEX($A$1:$G$79,SMALL(IF($A$1:$A$79=$I$1,ROW($A$1:$A$79)),ROW(64:64)),6)),"",INDEX($A$1:$G$79,SMALL(IF($A$1:$A$79=$I$1,ROW($A$1:$A$79)),ROW(64:64)),6))</f>
        <v/>
      </c>
      <c r="M65" s="1" t="str">
        <f t="array" ref="M65">IF(ISERROR(INDEX($A$1:$H$79,SMALL(IF($A$1:$A$79=$I$1,ROW($A$1:$A$79)),ROW(64:64)),8)),"",INDEX($A$1:$H$79,SMALL(IF($A$1:$A$79=$I$1,ROW($A$1:$A$79)),ROW(64:64)),8))</f>
        <v/>
      </c>
      <c r="N65" s="10" t="str">
        <f t="array" ref="N65">IF(ISERROR(INDEX($A$1:$G$79,SMALL(IF($B$1:$B$79=$N$1,ROW($B$1:$B$79)),ROW(64:64)),6)),"",INDEX($A$1:$G$79,SMALL(IF($B$1:$B$79=$N$1,ROW($B$1:$B$79)),ROW(64:64)),6))</f>
        <v/>
      </c>
      <c r="O65" s="1" t="str">
        <f t="array" ref="O65">IF(ISERROR(INDEX($A$1:$G$79,SMALL(IF($B$1:$B$79=$N$1,ROW($B$1:$B$79)),ROW(64:64)),4)),"",INDEX($A$1:$G$79,SMALL(IF($B$1:$B$79=$N$1,ROW($B$1:$B$79)),ROW(64:64)),4))</f>
        <v/>
      </c>
      <c r="P65" s="1" t="str">
        <f t="array" ref="P65">IF(ISERROR(INDEX($A$1:$G$79,SMALL(IF($B$1:$B$79=$N$1,ROW($B$1:$B$79)),ROW(64:64)),5)),"",INDEX($A$1:$G$79,SMALL(IF($B$1:$B$79=$N$1,ROW($B$1:$B$79)),ROW(64:64)),5))</f>
        <v/>
      </c>
      <c r="Q65" s="1" t="str">
        <f t="array" ref="Q65">IF(ISERROR(INDEX($A$1:$G$79,SMALL(IF($B$1:$B$79=$N$1,ROW($B$1:$B$79)),ROW(64:64)),7)),"",INDEX($A$1:$G$79,SMALL(IF($B$1:$B$79=$N$1,ROW($B$1:$B$79)),ROW(64:64)),7))</f>
        <v/>
      </c>
      <c r="R65" s="1" t="str">
        <f t="array" ref="R65">IF(ISERROR(INDEX($A$1:$H$79,SMALL(IF($B$1:$B$79=$N$1,ROW($B$1:$B$79)),ROW(64:64)),8)),"",INDEX($A$1:$H$79,SMALL(IF($B$1:$B$79=$N$1,ROW($B$1:$B$79)),ROW(64:64)),8))</f>
        <v/>
      </c>
      <c r="S65" s="10" t="str">
        <f t="array" ref="S65">IF(ISERROR(INDEX($A$1:$G$79,SMALL(IF($C$1:$C$79=$S$1,ROW($C$1:$C$79)),ROW(64:64)),6)),"",INDEX($A$1:$G$79,SMALL(IF($C$1:$C$79=$S$1,ROW($C$1:$C$79)),ROW(64:64)),6))</f>
        <v/>
      </c>
      <c r="T65" s="1" t="str">
        <f t="array" ref="T65">IF(ISERROR(INDEX($A$1:$G$79,SMALL(IF($C$1:$C$79=$S$1,ROW($C$1:$C$79)),ROW(64:64)),4)),"",INDEX($A$1:$G$79,SMALL(IF($C$1:$C$79=$S$1,ROW($C$1:$C$79)),ROW(64:64)),4))</f>
        <v/>
      </c>
      <c r="U65" s="1" t="str">
        <f t="array" ref="U65">IF(ISERROR(INDEX($A$1:$G$79,SMALL(IF($C$1:$C$79=$S$1,ROW($C$1:$C$79)),ROW(64:64)),5)),"",INDEX($A$1:$G$79,SMALL(IF($C$1:$C$79=$S$1,ROW($C$1:$C$79)),ROW(64:64)),5))</f>
        <v/>
      </c>
      <c r="V65" s="1" t="str">
        <f t="array" ref="V65">IF(ISERROR(INDEX($A$1:$G$79,SMALL(IF($C$1:$C$79=$S$1,ROW($C$1:$C$79)),ROW(64:64)),7)),"",INDEX($A$1:$G$79,SMALL(IF($C$1:$C$79=$S$1,ROW($C$1:$C$79)),ROW(64:64)),7))</f>
        <v/>
      </c>
      <c r="W65" s="1" t="str">
        <f t="array" ref="W65">IF(ISERROR(INDEX($A$1:$H$79,SMALL(IF($C$1:$C$79=$S$1,ROW($C$1:$C$79)),ROW(64:64)),8)),"",INDEX($A$1:$H$79,SMALL(IF($C$1:$C$79=$S$1,ROW($C$1:$C$79)),ROW(64:64)),8))</f>
        <v/>
      </c>
      <c r="X65" s="1" t="s">
        <v>26</v>
      </c>
    </row>
    <row r="66" spans="1:24" x14ac:dyDescent="0.3">
      <c r="A66" s="1" t="str">
        <f>'Project Specific'!F17</f>
        <v>Please select answer</v>
      </c>
      <c r="B66" s="1" t="str">
        <f>'Project Specific'!G17</f>
        <v>Please select answer</v>
      </c>
      <c r="C66" s="1" t="str">
        <f>'Project Specific'!H17</f>
        <v>Please select answer</v>
      </c>
      <c r="D66" s="1" t="str">
        <f>'Project Specific'!B17</f>
        <v/>
      </c>
      <c r="E66" s="1" t="str">
        <f>'Project Specific'!C17</f>
        <v xml:space="preserve"> </v>
      </c>
      <c r="F66" s="1" t="str">
        <f>'Project Specific'!D17</f>
        <v>No additional standards</v>
      </c>
      <c r="G66" s="1" t="s">
        <v>34</v>
      </c>
      <c r="H66" s="1" t="str">
        <f>F67</f>
        <v>Optional notes here</v>
      </c>
      <c r="I66" s="10" t="str">
        <f t="array" ref="I66">IF(ISERROR(INDEX($A$1:$G$79,SMALL(IF($A$1:$A$79=$I$1,ROW($A$1:$A$79)),ROW(65:65)),7)),"",INDEX($A$1:$G$79,SMALL(IF($A$1:$A$79=$I$1,ROW($A$1:$A$79)),ROW(65:65)),7))</f>
        <v/>
      </c>
      <c r="J66" s="1" t="str">
        <f t="array" ref="J66">IF(ISERROR(INDEX($A$1:$G$79,SMALL(IF($A$1:$A$79=$I$1,ROW($A$1:$A$79)),ROW(65:65)),4)),"",INDEX($A$1:$G$79,SMALL(IF($A$1:$A$79=$I$1,ROW($A$1:$A$79)),ROW(65:65)),4))</f>
        <v/>
      </c>
      <c r="K66" s="1" t="str">
        <f t="array" ref="K66">IF(ISERROR(INDEX($A$1:$G$79,SMALL(IF($A$1:$A$79=$I$1,ROW($A$1:$A$79)),ROW(65:65)),5)),"",INDEX($A$1:$G$79,SMALL(IF($A$1:$A$79=$I$1,ROW($A$1:$A$79)),ROW(65:65)),5))</f>
        <v/>
      </c>
      <c r="L66" s="1" t="str">
        <f t="array" ref="L66">IF(ISERROR(INDEX($A$1:$G$79,SMALL(IF($A$1:$A$79=$I$1,ROW($A$1:$A$79)),ROW(65:65)),6)),"",INDEX($A$1:$G$79,SMALL(IF($A$1:$A$79=$I$1,ROW($A$1:$A$79)),ROW(65:65)),6))</f>
        <v/>
      </c>
      <c r="M66" s="1" t="str">
        <f t="array" ref="M66">IF(ISERROR(INDEX($A$1:$H$79,SMALL(IF($A$1:$A$79=$I$1,ROW($A$1:$A$79)),ROW(65:65)),8)),"",INDEX($A$1:$H$79,SMALL(IF($A$1:$A$79=$I$1,ROW($A$1:$A$79)),ROW(65:65)),8))</f>
        <v/>
      </c>
      <c r="N66" s="10" t="str">
        <f t="array" ref="N66">IF(ISERROR(INDEX($A$1:$G$79,SMALL(IF($B$1:$B$79=$N$1,ROW($B$1:$B$79)),ROW(65:65)),6)),"",INDEX($A$1:$G$79,SMALL(IF($B$1:$B$79=$N$1,ROW($B$1:$B$79)),ROW(65:65)),6))</f>
        <v/>
      </c>
      <c r="O66" s="1" t="str">
        <f t="array" ref="O66">IF(ISERROR(INDEX($A$1:$G$79,SMALL(IF($B$1:$B$79=$N$1,ROW($B$1:$B$79)),ROW(65:65)),4)),"",INDEX($A$1:$G$79,SMALL(IF($B$1:$B$79=$N$1,ROW($B$1:$B$79)),ROW(65:65)),4))</f>
        <v/>
      </c>
      <c r="P66" s="1" t="str">
        <f t="array" ref="P66">IF(ISERROR(INDEX($A$1:$G$79,SMALL(IF($B$1:$B$79=$N$1,ROW($B$1:$B$79)),ROW(65:65)),5)),"",INDEX($A$1:$G$79,SMALL(IF($B$1:$B$79=$N$1,ROW($B$1:$B$79)),ROW(65:65)),5))</f>
        <v/>
      </c>
      <c r="Q66" s="1" t="str">
        <f t="array" ref="Q66">IF(ISERROR(INDEX($A$1:$G$79,SMALL(IF($B$1:$B$79=$N$1,ROW($B$1:$B$79)),ROW(65:65)),7)),"",INDEX($A$1:$G$79,SMALL(IF($B$1:$B$79=$N$1,ROW($B$1:$B$79)),ROW(65:65)),7))</f>
        <v/>
      </c>
      <c r="R66" s="1" t="str">
        <f t="array" ref="R66">IF(ISERROR(INDEX($A$1:$H$79,SMALL(IF($B$1:$B$79=$N$1,ROW($B$1:$B$79)),ROW(65:65)),8)),"",INDEX($A$1:$H$79,SMALL(IF($B$1:$B$79=$N$1,ROW($B$1:$B$79)),ROW(65:65)),8))</f>
        <v/>
      </c>
      <c r="S66" s="10" t="str">
        <f t="array" ref="S66">IF(ISERROR(INDEX($A$1:$G$79,SMALL(IF($C$1:$C$79=$S$1,ROW($C$1:$C$79)),ROW(65:65)),6)),"",INDEX($A$1:$G$79,SMALL(IF($C$1:$C$79=$S$1,ROW($C$1:$C$79)),ROW(65:65)),6))</f>
        <v/>
      </c>
      <c r="T66" s="1" t="str">
        <f t="array" ref="T66">IF(ISERROR(INDEX($A$1:$G$79,SMALL(IF($C$1:$C$79=$S$1,ROW($C$1:$C$79)),ROW(65:65)),4)),"",INDEX($A$1:$G$79,SMALL(IF($C$1:$C$79=$S$1,ROW($C$1:$C$79)),ROW(65:65)),4))</f>
        <v/>
      </c>
      <c r="U66" s="1" t="str">
        <f t="array" ref="U66">IF(ISERROR(INDEX($A$1:$G$79,SMALL(IF($C$1:$C$79=$S$1,ROW($C$1:$C$79)),ROW(65:65)),5)),"",INDEX($A$1:$G$79,SMALL(IF($C$1:$C$79=$S$1,ROW($C$1:$C$79)),ROW(65:65)),5))</f>
        <v/>
      </c>
      <c r="V66" s="1" t="str">
        <f t="array" ref="V66">IF(ISERROR(INDEX($A$1:$G$79,SMALL(IF($C$1:$C$79=$S$1,ROW($C$1:$C$79)),ROW(65:65)),7)),"",INDEX($A$1:$G$79,SMALL(IF($C$1:$C$79=$S$1,ROW($C$1:$C$79)),ROW(65:65)),7))</f>
        <v/>
      </c>
      <c r="W66" s="1" t="str">
        <f t="array" ref="W66">IF(ISERROR(INDEX($A$1:$H$79,SMALL(IF($C$1:$C$79=$S$1,ROW($C$1:$C$79)),ROW(65:65)),8)),"",INDEX($A$1:$H$79,SMALL(IF($C$1:$C$79=$S$1,ROW($C$1:$C$79)),ROW(65:65)),8))</f>
        <v/>
      </c>
      <c r="X66" s="1" t="s">
        <v>26</v>
      </c>
    </row>
    <row r="67" spans="1:24" x14ac:dyDescent="0.3">
      <c r="A67" s="1">
        <f>'Project Specific'!F18</f>
        <v>0</v>
      </c>
      <c r="B67" s="1">
        <f>'Project Specific'!G18</f>
        <v>0</v>
      </c>
      <c r="C67" s="1">
        <f>'Project Specific'!H18</f>
        <v>0</v>
      </c>
      <c r="D67" s="1">
        <f>'Project Specific'!B18</f>
        <v>0</v>
      </c>
      <c r="E67" s="1">
        <f>'Project Specific'!C18</f>
        <v>0</v>
      </c>
      <c r="F67" s="1" t="str">
        <f>'Project Specific'!D18</f>
        <v>Optional notes here</v>
      </c>
      <c r="G67" s="1" t="s">
        <v>34</v>
      </c>
      <c r="H67" s="1">
        <v>0</v>
      </c>
      <c r="I67" s="10" t="str">
        <f t="array" ref="I67">IF(ISERROR(INDEX($A$1:$G$79,SMALL(IF($A$1:$A$79=$I$1,ROW($A$1:$A$79)),ROW(66:66)),7)),"",INDEX($A$1:$G$79,SMALL(IF($A$1:$A$79=$I$1,ROW($A$1:$A$79)),ROW(66:66)),7))</f>
        <v/>
      </c>
      <c r="J67" s="1" t="str">
        <f t="array" ref="J67">IF(ISERROR(INDEX($A$1:$G$79,SMALL(IF($A$1:$A$79=$I$1,ROW($A$1:$A$79)),ROW(66:66)),4)),"",INDEX($A$1:$G$79,SMALL(IF($A$1:$A$79=$I$1,ROW($A$1:$A$79)),ROW(66:66)),4))</f>
        <v/>
      </c>
      <c r="K67" s="1" t="str">
        <f t="array" ref="K67">IF(ISERROR(INDEX($A$1:$G$79,SMALL(IF($A$1:$A$79=$I$1,ROW($A$1:$A$79)),ROW(66:66)),5)),"",INDEX($A$1:$G$79,SMALL(IF($A$1:$A$79=$I$1,ROW($A$1:$A$79)),ROW(66:66)),5))</f>
        <v/>
      </c>
      <c r="L67" s="1" t="str">
        <f t="array" ref="L67">IF(ISERROR(INDEX($A$1:$G$79,SMALL(IF($A$1:$A$79=$I$1,ROW($A$1:$A$79)),ROW(66:66)),6)),"",INDEX($A$1:$G$79,SMALL(IF($A$1:$A$79=$I$1,ROW($A$1:$A$79)),ROW(66:66)),6))</f>
        <v/>
      </c>
      <c r="M67" s="1" t="str">
        <f t="array" ref="M67">IF(ISERROR(INDEX($A$1:$H$79,SMALL(IF($A$1:$A$79=$I$1,ROW($A$1:$A$79)),ROW(66:66)),8)),"",INDEX($A$1:$H$79,SMALL(IF($A$1:$A$79=$I$1,ROW($A$1:$A$79)),ROW(66:66)),8))</f>
        <v/>
      </c>
      <c r="N67" s="10" t="str">
        <f t="array" ref="N67">IF(ISERROR(INDEX($A$1:$G$79,SMALL(IF($B$1:$B$79=$N$1,ROW($B$1:$B$79)),ROW(66:66)),6)),"",INDEX($A$1:$G$79,SMALL(IF($B$1:$B$79=$N$1,ROW($B$1:$B$79)),ROW(66:66)),6))</f>
        <v/>
      </c>
      <c r="O67" s="1" t="str">
        <f t="array" ref="O67">IF(ISERROR(INDEX($A$1:$G$79,SMALL(IF($B$1:$B$79=$N$1,ROW($B$1:$B$79)),ROW(66:66)),4)),"",INDEX($A$1:$G$79,SMALL(IF($B$1:$B$79=$N$1,ROW($B$1:$B$79)),ROW(66:66)),4))</f>
        <v/>
      </c>
      <c r="P67" s="1" t="str">
        <f t="array" ref="P67">IF(ISERROR(INDEX($A$1:$G$79,SMALL(IF($B$1:$B$79=$N$1,ROW($B$1:$B$79)),ROW(66:66)),5)),"",INDEX($A$1:$G$79,SMALL(IF($B$1:$B$79=$N$1,ROW($B$1:$B$79)),ROW(66:66)),5))</f>
        <v/>
      </c>
      <c r="Q67" s="1" t="str">
        <f t="array" ref="Q67">IF(ISERROR(INDEX($A$1:$G$79,SMALL(IF($B$1:$B$79=$N$1,ROW($B$1:$B$79)),ROW(66:66)),7)),"",INDEX($A$1:$G$79,SMALL(IF($B$1:$B$79=$N$1,ROW($B$1:$B$79)),ROW(66:66)),7))</f>
        <v/>
      </c>
      <c r="R67" s="1" t="str">
        <f t="array" ref="R67">IF(ISERROR(INDEX($A$1:$H$79,SMALL(IF($B$1:$B$79=$N$1,ROW($B$1:$B$79)),ROW(66:66)),8)),"",INDEX($A$1:$H$79,SMALL(IF($B$1:$B$79=$N$1,ROW($B$1:$B$79)),ROW(66:66)),8))</f>
        <v/>
      </c>
      <c r="S67" s="10" t="str">
        <f t="array" ref="S67">IF(ISERROR(INDEX($A$1:$G$79,SMALL(IF($C$1:$C$79=$S$1,ROW($C$1:$C$79)),ROW(66:66)),6)),"",INDEX($A$1:$G$79,SMALL(IF($C$1:$C$79=$S$1,ROW($C$1:$C$79)),ROW(66:66)),6))</f>
        <v/>
      </c>
      <c r="T67" s="1" t="str">
        <f t="array" ref="T67">IF(ISERROR(INDEX($A$1:$G$79,SMALL(IF($C$1:$C$79=$S$1,ROW($C$1:$C$79)),ROW(66:66)),4)),"",INDEX($A$1:$G$79,SMALL(IF($C$1:$C$79=$S$1,ROW($C$1:$C$79)),ROW(66:66)),4))</f>
        <v/>
      </c>
      <c r="U67" s="1" t="str">
        <f t="array" ref="U67">IF(ISERROR(INDEX($A$1:$G$79,SMALL(IF($C$1:$C$79=$S$1,ROW($C$1:$C$79)),ROW(66:66)),5)),"",INDEX($A$1:$G$79,SMALL(IF($C$1:$C$79=$S$1,ROW($C$1:$C$79)),ROW(66:66)),5))</f>
        <v/>
      </c>
      <c r="V67" s="1" t="str">
        <f t="array" ref="V67">IF(ISERROR(INDEX($A$1:$G$79,SMALL(IF($C$1:$C$79=$S$1,ROW($C$1:$C$79)),ROW(66:66)),7)),"",INDEX($A$1:$G$79,SMALL(IF($C$1:$C$79=$S$1,ROW($C$1:$C$79)),ROW(66:66)),7))</f>
        <v/>
      </c>
      <c r="W67" s="1" t="str">
        <f t="array" ref="W67">IF(ISERROR(INDEX($A$1:$H$79,SMALL(IF($C$1:$C$79=$S$1,ROW($C$1:$C$79)),ROW(66:66)),8)),"",INDEX($A$1:$H$79,SMALL(IF($C$1:$C$79=$S$1,ROW($C$1:$C$79)),ROW(66:66)),8))</f>
        <v/>
      </c>
      <c r="X67" s="1" t="s">
        <v>26</v>
      </c>
    </row>
    <row r="68" spans="1:24" x14ac:dyDescent="0.3">
      <c r="A68" s="1" t="str">
        <f>'Project Specific'!F19</f>
        <v>Please select answer</v>
      </c>
      <c r="B68" s="1" t="str">
        <f>'Project Specific'!G19</f>
        <v>Please select answer</v>
      </c>
      <c r="C68" s="1" t="str">
        <f>'Project Specific'!H19</f>
        <v>Please select answer</v>
      </c>
      <c r="D68" s="1" t="str">
        <f>'Project Specific'!B19</f>
        <v/>
      </c>
      <c r="E68" s="1" t="str">
        <f>'Project Specific'!C19</f>
        <v xml:space="preserve"> </v>
      </c>
      <c r="F68" s="1" t="str">
        <f>'Project Specific'!D19</f>
        <v>No additional standards</v>
      </c>
      <c r="G68" s="1" t="s">
        <v>34</v>
      </c>
      <c r="H68" s="1" t="str">
        <f>F69</f>
        <v>Optional notes here</v>
      </c>
      <c r="I68" s="10" t="str">
        <f t="array" ref="I68">IF(ISERROR(INDEX($A$1:$G$79,SMALL(IF($A$1:$A$79=$I$1,ROW($A$1:$A$79)),ROW(67:67)),7)),"",INDEX($A$1:$G$79,SMALL(IF($A$1:$A$79=$I$1,ROW($A$1:$A$79)),ROW(67:67)),7))</f>
        <v/>
      </c>
      <c r="J68" s="1" t="str">
        <f t="array" ref="J68">IF(ISERROR(INDEX($A$1:$G$79,SMALL(IF($A$1:$A$79=$I$1,ROW($A$1:$A$79)),ROW(67:67)),4)),"",INDEX($A$1:$G$79,SMALL(IF($A$1:$A$79=$I$1,ROW($A$1:$A$79)),ROW(67:67)),4))</f>
        <v/>
      </c>
      <c r="K68" s="1" t="str">
        <f t="array" ref="K68">IF(ISERROR(INDEX($A$1:$G$79,SMALL(IF($A$1:$A$79=$I$1,ROW($A$1:$A$79)),ROW(67:67)),5)),"",INDEX($A$1:$G$79,SMALL(IF($A$1:$A$79=$I$1,ROW($A$1:$A$79)),ROW(67:67)),5))</f>
        <v/>
      </c>
      <c r="L68" s="1" t="str">
        <f t="array" ref="L68">IF(ISERROR(INDEX($A$1:$G$79,SMALL(IF($A$1:$A$79=$I$1,ROW($A$1:$A$79)),ROW(67:67)),6)),"",INDEX($A$1:$G$79,SMALL(IF($A$1:$A$79=$I$1,ROW($A$1:$A$79)),ROW(67:67)),6))</f>
        <v/>
      </c>
      <c r="M68" s="1" t="str">
        <f t="array" ref="M68">IF(ISERROR(INDEX($A$1:$H$79,SMALL(IF($A$1:$A$79=$I$1,ROW($A$1:$A$79)),ROW(67:67)),8)),"",INDEX($A$1:$H$79,SMALL(IF($A$1:$A$79=$I$1,ROW($A$1:$A$79)),ROW(67:67)),8))</f>
        <v/>
      </c>
      <c r="N68" s="10" t="str">
        <f t="array" ref="N68">IF(ISERROR(INDEX($A$1:$G$79,SMALL(IF($B$1:$B$79=$N$1,ROW($B$1:$B$79)),ROW(67:67)),6)),"",INDEX($A$1:$G$79,SMALL(IF($B$1:$B$79=$N$1,ROW($B$1:$B$79)),ROW(67:67)),6))</f>
        <v/>
      </c>
      <c r="O68" s="1" t="str">
        <f t="array" ref="O68">IF(ISERROR(INDEX($A$1:$G$79,SMALL(IF($B$1:$B$79=$N$1,ROW($B$1:$B$79)),ROW(67:67)),4)),"",INDEX($A$1:$G$79,SMALL(IF($B$1:$B$79=$N$1,ROW($B$1:$B$79)),ROW(67:67)),4))</f>
        <v/>
      </c>
      <c r="P68" s="1" t="str">
        <f t="array" ref="P68">IF(ISERROR(INDEX($A$1:$G$79,SMALL(IF($B$1:$B$79=$N$1,ROW($B$1:$B$79)),ROW(67:67)),5)),"",INDEX($A$1:$G$79,SMALL(IF($B$1:$B$79=$N$1,ROW($B$1:$B$79)),ROW(67:67)),5))</f>
        <v/>
      </c>
      <c r="Q68" s="1" t="str">
        <f t="array" ref="Q68">IF(ISERROR(INDEX($A$1:$G$79,SMALL(IF($B$1:$B$79=$N$1,ROW($B$1:$B$79)),ROW(67:67)),7)),"",INDEX($A$1:$G$79,SMALL(IF($B$1:$B$79=$N$1,ROW($B$1:$B$79)),ROW(67:67)),7))</f>
        <v/>
      </c>
      <c r="R68" s="1" t="str">
        <f t="array" ref="R68">IF(ISERROR(INDEX($A$1:$H$79,SMALL(IF($B$1:$B$79=$N$1,ROW($B$1:$B$79)),ROW(67:67)),8)),"",INDEX($A$1:$H$79,SMALL(IF($B$1:$B$79=$N$1,ROW($B$1:$B$79)),ROW(67:67)),8))</f>
        <v/>
      </c>
      <c r="S68" s="10" t="str">
        <f t="array" ref="S68">IF(ISERROR(INDEX($A$1:$G$79,SMALL(IF($C$1:$C$79=$S$1,ROW($C$1:$C$79)),ROW(67:67)),6)),"",INDEX($A$1:$G$79,SMALL(IF($C$1:$C$79=$S$1,ROW($C$1:$C$79)),ROW(67:67)),6))</f>
        <v/>
      </c>
      <c r="T68" s="1" t="str">
        <f t="array" ref="T68">IF(ISERROR(INDEX($A$1:$G$79,SMALL(IF($C$1:$C$79=$S$1,ROW($C$1:$C$79)),ROW(67:67)),4)),"",INDEX($A$1:$G$79,SMALL(IF($C$1:$C$79=$S$1,ROW($C$1:$C$79)),ROW(67:67)),4))</f>
        <v/>
      </c>
      <c r="U68" s="1" t="str">
        <f t="array" ref="U68">IF(ISERROR(INDEX($A$1:$G$79,SMALL(IF($C$1:$C$79=$S$1,ROW($C$1:$C$79)),ROW(67:67)),5)),"",INDEX($A$1:$G$79,SMALL(IF($C$1:$C$79=$S$1,ROW($C$1:$C$79)),ROW(67:67)),5))</f>
        <v/>
      </c>
      <c r="V68" s="1" t="str">
        <f t="array" ref="V68">IF(ISERROR(INDEX($A$1:$G$79,SMALL(IF($C$1:$C$79=$S$1,ROW($C$1:$C$79)),ROW(67:67)),7)),"",INDEX($A$1:$G$79,SMALL(IF($C$1:$C$79=$S$1,ROW($C$1:$C$79)),ROW(67:67)),7))</f>
        <v/>
      </c>
      <c r="W68" s="1" t="str">
        <f t="array" ref="W68">IF(ISERROR(INDEX($A$1:$H$79,SMALL(IF($C$1:$C$79=$S$1,ROW($C$1:$C$79)),ROW(67:67)),8)),"",INDEX($A$1:$H$79,SMALL(IF($C$1:$C$79=$S$1,ROW($C$1:$C$79)),ROW(67:67)),8))</f>
        <v/>
      </c>
      <c r="X68" s="1" t="s">
        <v>26</v>
      </c>
    </row>
    <row r="69" spans="1:24" x14ac:dyDescent="0.3">
      <c r="A69" s="1">
        <f>'Project Specific'!F20</f>
        <v>0</v>
      </c>
      <c r="B69" s="1">
        <f>'Project Specific'!G20</f>
        <v>0</v>
      </c>
      <c r="C69" s="1">
        <f>'Project Specific'!H20</f>
        <v>0</v>
      </c>
      <c r="D69" s="1">
        <f>'Project Specific'!B20</f>
        <v>0</v>
      </c>
      <c r="E69" s="1">
        <f>'Project Specific'!C20</f>
        <v>0</v>
      </c>
      <c r="F69" s="1" t="str">
        <f>'Project Specific'!D20</f>
        <v>Optional notes here</v>
      </c>
      <c r="G69" s="1" t="s">
        <v>34</v>
      </c>
      <c r="H69" s="1">
        <v>0</v>
      </c>
      <c r="I69" s="10" t="str">
        <f t="array" ref="I69">IF(ISERROR(INDEX($A$1:$G$79,SMALL(IF($A$1:$A$79=$I$1,ROW($A$1:$A$79)),ROW(68:68)),7)),"",INDEX($A$1:$G$79,SMALL(IF($A$1:$A$79=$I$1,ROW($A$1:$A$79)),ROW(68:68)),7))</f>
        <v/>
      </c>
      <c r="J69" s="1" t="str">
        <f t="array" ref="J69">IF(ISERROR(INDEX($A$1:$G$79,SMALL(IF($A$1:$A$79=$I$1,ROW($A$1:$A$79)),ROW(68:68)),4)),"",INDEX($A$1:$G$79,SMALL(IF($A$1:$A$79=$I$1,ROW($A$1:$A$79)),ROW(68:68)),4))</f>
        <v/>
      </c>
      <c r="K69" s="1" t="str">
        <f t="array" ref="K69">IF(ISERROR(INDEX($A$1:$G$79,SMALL(IF($A$1:$A$79=$I$1,ROW($A$1:$A$79)),ROW(68:68)),5)),"",INDEX($A$1:$G$79,SMALL(IF($A$1:$A$79=$I$1,ROW($A$1:$A$79)),ROW(68:68)),5))</f>
        <v/>
      </c>
      <c r="L69" s="1" t="str">
        <f t="array" ref="L69">IF(ISERROR(INDEX($A$1:$G$79,SMALL(IF($A$1:$A$79=$I$1,ROW($A$1:$A$79)),ROW(68:68)),6)),"",INDEX($A$1:$G$79,SMALL(IF($A$1:$A$79=$I$1,ROW($A$1:$A$79)),ROW(68:68)),6))</f>
        <v/>
      </c>
      <c r="M69" s="1" t="str">
        <f t="array" ref="M69">IF(ISERROR(INDEX($A$1:$H$79,SMALL(IF($A$1:$A$79=$I$1,ROW($A$1:$A$79)),ROW(68:68)),8)),"",INDEX($A$1:$H$79,SMALL(IF($A$1:$A$79=$I$1,ROW($A$1:$A$79)),ROW(68:68)),8))</f>
        <v/>
      </c>
      <c r="N69" s="10" t="str">
        <f t="array" ref="N69">IF(ISERROR(INDEX($A$1:$G$79,SMALL(IF($B$1:$B$79=$N$1,ROW($B$1:$B$79)),ROW(68:68)),6)),"",INDEX($A$1:$G$79,SMALL(IF($B$1:$B$79=$N$1,ROW($B$1:$B$79)),ROW(68:68)),6))</f>
        <v/>
      </c>
      <c r="O69" s="1" t="str">
        <f t="array" ref="O69">IF(ISERROR(INDEX($A$1:$G$79,SMALL(IF($B$1:$B$79=$N$1,ROW($B$1:$B$79)),ROW(68:68)),4)),"",INDEX($A$1:$G$79,SMALL(IF($B$1:$B$79=$N$1,ROW($B$1:$B$79)),ROW(68:68)),4))</f>
        <v/>
      </c>
      <c r="P69" s="1" t="str">
        <f t="array" ref="P69">IF(ISERROR(INDEX($A$1:$G$79,SMALL(IF($B$1:$B$79=$N$1,ROW($B$1:$B$79)),ROW(68:68)),5)),"",INDEX($A$1:$G$79,SMALL(IF($B$1:$B$79=$N$1,ROW($B$1:$B$79)),ROW(68:68)),5))</f>
        <v/>
      </c>
      <c r="Q69" s="1" t="str">
        <f t="array" ref="Q69">IF(ISERROR(INDEX($A$1:$G$79,SMALL(IF($B$1:$B$79=$N$1,ROW($B$1:$B$79)),ROW(68:68)),7)),"",INDEX($A$1:$G$79,SMALL(IF($B$1:$B$79=$N$1,ROW($B$1:$B$79)),ROW(68:68)),7))</f>
        <v/>
      </c>
      <c r="R69" s="1" t="str">
        <f t="array" ref="R69">IF(ISERROR(INDEX($A$1:$H$79,SMALL(IF($B$1:$B$79=$N$1,ROW($B$1:$B$79)),ROW(68:68)),8)),"",INDEX($A$1:$H$79,SMALL(IF($B$1:$B$79=$N$1,ROW($B$1:$B$79)),ROW(68:68)),8))</f>
        <v/>
      </c>
      <c r="S69" s="10" t="str">
        <f t="array" ref="S69">IF(ISERROR(INDEX($A$1:$G$79,SMALL(IF($C$1:$C$79=$S$1,ROW($C$1:$C$79)),ROW(68:68)),6)),"",INDEX($A$1:$G$79,SMALL(IF($C$1:$C$79=$S$1,ROW($C$1:$C$79)),ROW(68:68)),6))</f>
        <v/>
      </c>
      <c r="T69" s="1" t="str">
        <f t="array" ref="T69">IF(ISERROR(INDEX($A$1:$G$79,SMALL(IF($C$1:$C$79=$S$1,ROW($C$1:$C$79)),ROW(68:68)),4)),"",INDEX($A$1:$G$79,SMALL(IF($C$1:$C$79=$S$1,ROW($C$1:$C$79)),ROW(68:68)),4))</f>
        <v/>
      </c>
      <c r="U69" s="1" t="str">
        <f t="array" ref="U69">IF(ISERROR(INDEX($A$1:$G$79,SMALL(IF($C$1:$C$79=$S$1,ROW($C$1:$C$79)),ROW(68:68)),5)),"",INDEX($A$1:$G$79,SMALL(IF($C$1:$C$79=$S$1,ROW($C$1:$C$79)),ROW(68:68)),5))</f>
        <v/>
      </c>
      <c r="V69" s="1" t="str">
        <f t="array" ref="V69">IF(ISERROR(INDEX($A$1:$G$79,SMALL(IF($C$1:$C$79=$S$1,ROW($C$1:$C$79)),ROW(68:68)),7)),"",INDEX($A$1:$G$79,SMALL(IF($C$1:$C$79=$S$1,ROW($C$1:$C$79)),ROW(68:68)),7))</f>
        <v/>
      </c>
      <c r="W69" s="1" t="str">
        <f t="array" ref="W69">IF(ISERROR(INDEX($A$1:$H$79,SMALL(IF($C$1:$C$79=$S$1,ROW($C$1:$C$79)),ROW(68:68)),8)),"",INDEX($A$1:$H$79,SMALL(IF($C$1:$C$79=$S$1,ROW($C$1:$C$79)),ROW(68:68)),8))</f>
        <v/>
      </c>
      <c r="X69" s="1" t="s">
        <v>26</v>
      </c>
    </row>
    <row r="70" spans="1:24" x14ac:dyDescent="0.3">
      <c r="A70" s="1" t="str">
        <f>'Project Specific'!F21</f>
        <v>Please select answer</v>
      </c>
      <c r="B70" s="1" t="str">
        <f>'Project Specific'!G21</f>
        <v>Please select answer</v>
      </c>
      <c r="C70" s="1" t="str">
        <f>'Project Specific'!H21</f>
        <v>Please select answer</v>
      </c>
      <c r="D70" s="1" t="str">
        <f>'Project Specific'!B21</f>
        <v/>
      </c>
      <c r="E70" s="1" t="str">
        <f>'Project Specific'!C21</f>
        <v xml:space="preserve"> </v>
      </c>
      <c r="F70" s="1" t="str">
        <f>'Project Specific'!D21</f>
        <v>No additional standards</v>
      </c>
      <c r="G70" s="1" t="s">
        <v>34</v>
      </c>
      <c r="H70" s="1" t="str">
        <f>F71</f>
        <v>Optional notes here</v>
      </c>
      <c r="I70" s="10" t="str">
        <f t="array" ref="I70">IF(ISERROR(INDEX($A$1:$G$79,SMALL(IF($A$1:$A$79=$I$1,ROW($A$1:$A$79)),ROW(69:69)),7)),"",INDEX($A$1:$G$79,SMALL(IF($A$1:$A$79=$I$1,ROW($A$1:$A$79)),ROW(69:69)),7))</f>
        <v/>
      </c>
      <c r="J70" s="1" t="str">
        <f t="array" ref="J70">IF(ISERROR(INDEX($A$1:$G$79,SMALL(IF($A$1:$A$79=$I$1,ROW($A$1:$A$79)),ROW(69:69)),4)),"",INDEX($A$1:$G$79,SMALL(IF($A$1:$A$79=$I$1,ROW($A$1:$A$79)),ROW(69:69)),4))</f>
        <v/>
      </c>
      <c r="K70" s="1" t="str">
        <f t="array" ref="K70">IF(ISERROR(INDEX($A$1:$G$79,SMALL(IF($A$1:$A$79=$I$1,ROW($A$1:$A$79)),ROW(69:69)),5)),"",INDEX($A$1:$G$79,SMALL(IF($A$1:$A$79=$I$1,ROW($A$1:$A$79)),ROW(69:69)),5))</f>
        <v/>
      </c>
      <c r="L70" s="1" t="str">
        <f t="array" ref="L70">IF(ISERROR(INDEX($A$1:$G$79,SMALL(IF($A$1:$A$79=$I$1,ROW($A$1:$A$79)),ROW(69:69)),6)),"",INDEX($A$1:$G$79,SMALL(IF($A$1:$A$79=$I$1,ROW($A$1:$A$79)),ROW(69:69)),6))</f>
        <v/>
      </c>
      <c r="M70" s="1" t="str">
        <f t="array" ref="M70">IF(ISERROR(INDEX($A$1:$H$79,SMALL(IF($A$1:$A$79=$I$1,ROW($A$1:$A$79)),ROW(69:69)),8)),"",INDEX($A$1:$H$79,SMALL(IF($A$1:$A$79=$I$1,ROW($A$1:$A$79)),ROW(69:69)),8))</f>
        <v/>
      </c>
      <c r="N70" s="10" t="str">
        <f t="array" ref="N70">IF(ISERROR(INDEX($A$1:$G$79,SMALL(IF($B$1:$B$79=$N$1,ROW($B$1:$B$79)),ROW(69:69)),6)),"",INDEX($A$1:$G$79,SMALL(IF($B$1:$B$79=$N$1,ROW($B$1:$B$79)),ROW(69:69)),6))</f>
        <v/>
      </c>
      <c r="O70" s="1" t="str">
        <f t="array" ref="O70">IF(ISERROR(INDEX($A$1:$G$79,SMALL(IF($B$1:$B$79=$N$1,ROW($B$1:$B$79)),ROW(69:69)),4)),"",INDEX($A$1:$G$79,SMALL(IF($B$1:$B$79=$N$1,ROW($B$1:$B$79)),ROW(69:69)),4))</f>
        <v/>
      </c>
      <c r="P70" s="1" t="str">
        <f t="array" ref="P70">IF(ISERROR(INDEX($A$1:$G$79,SMALL(IF($B$1:$B$79=$N$1,ROW($B$1:$B$79)),ROW(69:69)),5)),"",INDEX($A$1:$G$79,SMALL(IF($B$1:$B$79=$N$1,ROW($B$1:$B$79)),ROW(69:69)),5))</f>
        <v/>
      </c>
      <c r="Q70" s="1" t="str">
        <f t="array" ref="Q70">IF(ISERROR(INDEX($A$1:$G$79,SMALL(IF($B$1:$B$79=$N$1,ROW($B$1:$B$79)),ROW(69:69)),7)),"",INDEX($A$1:$G$79,SMALL(IF($B$1:$B$79=$N$1,ROW($B$1:$B$79)),ROW(69:69)),7))</f>
        <v/>
      </c>
      <c r="R70" s="1" t="str">
        <f t="array" ref="R70">IF(ISERROR(INDEX($A$1:$H$79,SMALL(IF($B$1:$B$79=$N$1,ROW($B$1:$B$79)),ROW(69:69)),8)),"",INDEX($A$1:$H$79,SMALL(IF($B$1:$B$79=$N$1,ROW($B$1:$B$79)),ROW(69:69)),8))</f>
        <v/>
      </c>
      <c r="S70" s="10" t="str">
        <f t="array" ref="S70">IF(ISERROR(INDEX($A$1:$G$79,SMALL(IF($C$1:$C$79=$S$1,ROW($C$1:$C$79)),ROW(69:69)),6)),"",INDEX($A$1:$G$79,SMALL(IF($C$1:$C$79=$S$1,ROW($C$1:$C$79)),ROW(69:69)),6))</f>
        <v/>
      </c>
      <c r="T70" s="1" t="str">
        <f t="array" ref="T70">IF(ISERROR(INDEX($A$1:$G$79,SMALL(IF($C$1:$C$79=$S$1,ROW($C$1:$C$79)),ROW(69:69)),4)),"",INDEX($A$1:$G$79,SMALL(IF($C$1:$C$79=$S$1,ROW($C$1:$C$79)),ROW(69:69)),4))</f>
        <v/>
      </c>
      <c r="U70" s="1" t="str">
        <f t="array" ref="U70">IF(ISERROR(INDEX($A$1:$G$79,SMALL(IF($C$1:$C$79=$S$1,ROW($C$1:$C$79)),ROW(69:69)),5)),"",INDEX($A$1:$G$79,SMALL(IF($C$1:$C$79=$S$1,ROW($C$1:$C$79)),ROW(69:69)),5))</f>
        <v/>
      </c>
      <c r="V70" s="1" t="str">
        <f t="array" ref="V70">IF(ISERROR(INDEX($A$1:$G$79,SMALL(IF($C$1:$C$79=$S$1,ROW($C$1:$C$79)),ROW(69:69)),7)),"",INDEX($A$1:$G$79,SMALL(IF($C$1:$C$79=$S$1,ROW($C$1:$C$79)),ROW(69:69)),7))</f>
        <v/>
      </c>
      <c r="W70" s="1" t="str">
        <f t="array" ref="W70">IF(ISERROR(INDEX($A$1:$H$79,SMALL(IF($C$1:$C$79=$S$1,ROW($C$1:$C$79)),ROW(69:69)),8)),"",INDEX($A$1:$H$79,SMALL(IF($C$1:$C$79=$S$1,ROW($C$1:$C$79)),ROW(69:69)),8))</f>
        <v/>
      </c>
      <c r="X70" s="1" t="s">
        <v>26</v>
      </c>
    </row>
    <row r="71" spans="1:24" x14ac:dyDescent="0.3">
      <c r="A71" s="1">
        <f>'Project Specific'!F22</f>
        <v>0</v>
      </c>
      <c r="B71" s="1">
        <f>'Project Specific'!G22</f>
        <v>0</v>
      </c>
      <c r="C71" s="1">
        <f>'Project Specific'!H22</f>
        <v>0</v>
      </c>
      <c r="D71" s="1">
        <f>'Project Specific'!B22</f>
        <v>0</v>
      </c>
      <c r="E71" s="1">
        <f>'Project Specific'!C22</f>
        <v>0</v>
      </c>
      <c r="F71" s="1" t="str">
        <f>'Project Specific'!D22</f>
        <v>Optional notes here</v>
      </c>
      <c r="G71" s="1" t="s">
        <v>34</v>
      </c>
      <c r="H71" s="1">
        <v>0</v>
      </c>
      <c r="I71" s="10" t="str">
        <f t="array" ref="I71">IF(ISERROR(INDEX($A$1:$G$79,SMALL(IF($A$1:$A$79=$I$1,ROW($A$1:$A$79)),ROW(70:70)),7)),"",INDEX($A$1:$G$79,SMALL(IF($A$1:$A$79=$I$1,ROW($A$1:$A$79)),ROW(70:70)),7))</f>
        <v/>
      </c>
      <c r="J71" s="1" t="str">
        <f t="array" ref="J71">IF(ISERROR(INDEX($A$1:$G$79,SMALL(IF($A$1:$A$79=$I$1,ROW($A$1:$A$79)),ROW(70:70)),4)),"",INDEX($A$1:$G$79,SMALL(IF($A$1:$A$79=$I$1,ROW($A$1:$A$79)),ROW(70:70)),4))</f>
        <v/>
      </c>
      <c r="K71" s="1" t="str">
        <f t="array" ref="K71">IF(ISERROR(INDEX($A$1:$G$79,SMALL(IF($A$1:$A$79=$I$1,ROW($A$1:$A$79)),ROW(70:70)),5)),"",INDEX($A$1:$G$79,SMALL(IF($A$1:$A$79=$I$1,ROW($A$1:$A$79)),ROW(70:70)),5))</f>
        <v/>
      </c>
      <c r="L71" s="1" t="str">
        <f t="array" ref="L71">IF(ISERROR(INDEX($A$1:$G$79,SMALL(IF($A$1:$A$79=$I$1,ROW($A$1:$A$79)),ROW(70:70)),6)),"",INDEX($A$1:$G$79,SMALL(IF($A$1:$A$79=$I$1,ROW($A$1:$A$79)),ROW(70:70)),6))</f>
        <v/>
      </c>
      <c r="M71" s="1" t="str">
        <f t="array" ref="M71">IF(ISERROR(INDEX($A$1:$H$79,SMALL(IF($A$1:$A$79=$I$1,ROW($A$1:$A$79)),ROW(70:70)),8)),"",INDEX($A$1:$H$79,SMALL(IF($A$1:$A$79=$I$1,ROW($A$1:$A$79)),ROW(70:70)),8))</f>
        <v/>
      </c>
      <c r="N71" s="10" t="str">
        <f t="array" ref="N71">IF(ISERROR(INDEX($A$1:$G$79,SMALL(IF($B$1:$B$79=$N$1,ROW($B$1:$B$79)),ROW(70:70)),6)),"",INDEX($A$1:$G$79,SMALL(IF($B$1:$B$79=$N$1,ROW($B$1:$B$79)),ROW(70:70)),6))</f>
        <v/>
      </c>
      <c r="O71" s="1" t="str">
        <f t="array" ref="O71">IF(ISERROR(INDEX($A$1:$G$79,SMALL(IF($B$1:$B$79=$N$1,ROW($B$1:$B$79)),ROW(70:70)),4)),"",INDEX($A$1:$G$79,SMALL(IF($B$1:$B$79=$N$1,ROW($B$1:$B$79)),ROW(70:70)),4))</f>
        <v/>
      </c>
      <c r="P71" s="1" t="str">
        <f t="array" ref="P71">IF(ISERROR(INDEX($A$1:$G$79,SMALL(IF($B$1:$B$79=$N$1,ROW($B$1:$B$79)),ROW(70:70)),5)),"",INDEX($A$1:$G$79,SMALL(IF($B$1:$B$79=$N$1,ROW($B$1:$B$79)),ROW(70:70)),5))</f>
        <v/>
      </c>
      <c r="Q71" s="1" t="str">
        <f t="array" ref="Q71">IF(ISERROR(INDEX($A$1:$G$79,SMALL(IF($B$1:$B$79=$N$1,ROW($B$1:$B$79)),ROW(70:70)),7)),"",INDEX($A$1:$G$79,SMALL(IF($B$1:$B$79=$N$1,ROW($B$1:$B$79)),ROW(70:70)),7))</f>
        <v/>
      </c>
      <c r="R71" s="1" t="str">
        <f t="array" ref="R71">IF(ISERROR(INDEX($A$1:$H$79,SMALL(IF($B$1:$B$79=$N$1,ROW($B$1:$B$79)),ROW(70:70)),8)),"",INDEX($A$1:$H$79,SMALL(IF($B$1:$B$79=$N$1,ROW($B$1:$B$79)),ROW(70:70)),8))</f>
        <v/>
      </c>
      <c r="S71" s="10" t="str">
        <f t="array" ref="S71">IF(ISERROR(INDEX($A$1:$G$79,SMALL(IF($C$1:$C$79=$S$1,ROW($C$1:$C$79)),ROW(70:70)),6)),"",INDEX($A$1:$G$79,SMALL(IF($C$1:$C$79=$S$1,ROW($C$1:$C$79)),ROW(70:70)),6))</f>
        <v/>
      </c>
      <c r="T71" s="1" t="str">
        <f t="array" ref="T71">IF(ISERROR(INDEX($A$1:$G$79,SMALL(IF($C$1:$C$79=$S$1,ROW($C$1:$C$79)),ROW(70:70)),4)),"",INDEX($A$1:$G$79,SMALL(IF($C$1:$C$79=$S$1,ROW($C$1:$C$79)),ROW(70:70)),4))</f>
        <v/>
      </c>
      <c r="U71" s="1" t="str">
        <f t="array" ref="U71">IF(ISERROR(INDEX($A$1:$G$79,SMALL(IF($C$1:$C$79=$S$1,ROW($C$1:$C$79)),ROW(70:70)),5)),"",INDEX($A$1:$G$79,SMALL(IF($C$1:$C$79=$S$1,ROW($C$1:$C$79)),ROW(70:70)),5))</f>
        <v/>
      </c>
      <c r="V71" s="1" t="str">
        <f t="array" ref="V71">IF(ISERROR(INDEX($A$1:$G$79,SMALL(IF($C$1:$C$79=$S$1,ROW($C$1:$C$79)),ROW(70:70)),7)),"",INDEX($A$1:$G$79,SMALL(IF($C$1:$C$79=$S$1,ROW($C$1:$C$79)),ROW(70:70)),7))</f>
        <v/>
      </c>
      <c r="W71" s="1" t="str">
        <f t="array" ref="W71">IF(ISERROR(INDEX($A$1:$H$79,SMALL(IF($C$1:$C$79=$S$1,ROW($C$1:$C$79)),ROW(70:70)),8)),"",INDEX($A$1:$H$79,SMALL(IF($C$1:$C$79=$S$1,ROW($C$1:$C$79)),ROW(70:70)),8))</f>
        <v/>
      </c>
      <c r="X71" s="1" t="s">
        <v>26</v>
      </c>
    </row>
    <row r="72" spans="1:24" x14ac:dyDescent="0.3">
      <c r="A72" s="1" t="str">
        <f>'Project Specific'!F24</f>
        <v>Please select answer</v>
      </c>
      <c r="B72" s="1" t="str">
        <f>'Project Specific'!G24</f>
        <v>Please select answer</v>
      </c>
      <c r="C72" s="1" t="str">
        <f>'Project Specific'!H24</f>
        <v>Please select answer</v>
      </c>
      <c r="D72" s="1">
        <f>'Project Specific'!B24</f>
        <v>1</v>
      </c>
      <c r="E72" s="1" t="str">
        <f>'Project Specific'!C24</f>
        <v>Recovery housing is offered as one choice among other housing opportunities</v>
      </c>
      <c r="F72" s="1" t="str">
        <f>'Project Specific'!D24</f>
        <v>Connection to recovery housing reflects individual choice for this path toward recovery. Abstinence-only spaces are incorporated into a Housing First model wherever possible, thus providing this type of recovery option to those who choose it. Recovery supports are offered, particularly connections to community-based treatment options.</v>
      </c>
      <c r="G72" s="1" t="s">
        <v>101</v>
      </c>
      <c r="H72" s="1" t="str">
        <f>F73</f>
        <v>Optional notes here</v>
      </c>
      <c r="I72" s="10" t="str">
        <f t="array" ref="I72">IF(ISERROR(INDEX($A$1:$G$79,SMALL(IF($A$1:$A$79=$I$1,ROW($A$1:$A$79)),ROW(71:71)),7)),"",INDEX($A$1:$G$79,SMALL(IF($A$1:$A$79=$I$1,ROW($A$1:$A$79)),ROW(71:71)),7))</f>
        <v/>
      </c>
      <c r="J72" s="1" t="str">
        <f t="array" ref="J72">IF(ISERROR(INDEX($A$1:$G$79,SMALL(IF($A$1:$A$79=$I$1,ROW($A$1:$A$79)),ROW(71:71)),4)),"",INDEX($A$1:$G$79,SMALL(IF($A$1:$A$79=$I$1,ROW($A$1:$A$79)),ROW(71:71)),4))</f>
        <v/>
      </c>
      <c r="K72" s="1" t="str">
        <f t="array" ref="K72">IF(ISERROR(INDEX($A$1:$G$79,SMALL(IF($A$1:$A$79=$I$1,ROW($A$1:$A$79)),ROW(71:71)),5)),"",INDEX($A$1:$G$79,SMALL(IF($A$1:$A$79=$I$1,ROW($A$1:$A$79)),ROW(71:71)),5))</f>
        <v/>
      </c>
      <c r="L72" s="1" t="str">
        <f t="array" ref="L72">IF(ISERROR(INDEX($A$1:$G$79,SMALL(IF($A$1:$A$79=$I$1,ROW($A$1:$A$79)),ROW(71:71)),6)),"",INDEX($A$1:$G$79,SMALL(IF($A$1:$A$79=$I$1,ROW($A$1:$A$79)),ROW(71:71)),6))</f>
        <v/>
      </c>
      <c r="M72" s="1" t="str">
        <f t="array" ref="M72">IF(ISERROR(INDEX($A$1:$H$79,SMALL(IF($A$1:$A$79=$I$1,ROW($A$1:$A$79)),ROW(71:71)),8)),"",INDEX($A$1:$H$79,SMALL(IF($A$1:$A$79=$I$1,ROW($A$1:$A$79)),ROW(71:71)),8))</f>
        <v/>
      </c>
      <c r="N72" s="10" t="str">
        <f t="array" ref="N72">IF(ISERROR(INDEX($A$1:$G$79,SMALL(IF($B$1:$B$79=$N$1,ROW($B$1:$B$79)),ROW(71:71)),6)),"",INDEX($A$1:$G$79,SMALL(IF($B$1:$B$79=$N$1,ROW($B$1:$B$79)),ROW(71:71)),6))</f>
        <v/>
      </c>
      <c r="O72" s="1" t="str">
        <f t="array" ref="O72">IF(ISERROR(INDEX($A$1:$G$79,SMALL(IF($B$1:$B$79=$N$1,ROW($B$1:$B$79)),ROW(71:71)),4)),"",INDEX($A$1:$G$79,SMALL(IF($B$1:$B$79=$N$1,ROW($B$1:$B$79)),ROW(71:71)),4))</f>
        <v/>
      </c>
      <c r="P72" s="1" t="str">
        <f t="array" ref="P72">IF(ISERROR(INDEX($A$1:$G$79,SMALL(IF($B$1:$B$79=$N$1,ROW($B$1:$B$79)),ROW(71:71)),5)),"",INDEX($A$1:$G$79,SMALL(IF($B$1:$B$79=$N$1,ROW($B$1:$B$79)),ROW(71:71)),5))</f>
        <v/>
      </c>
      <c r="Q72" s="1" t="str">
        <f t="array" ref="Q72">IF(ISERROR(INDEX($A$1:$G$79,SMALL(IF($B$1:$B$79=$N$1,ROW($B$1:$B$79)),ROW(71:71)),7)),"",INDEX($A$1:$G$79,SMALL(IF($B$1:$B$79=$N$1,ROW($B$1:$B$79)),ROW(71:71)),7))</f>
        <v/>
      </c>
      <c r="R72" s="1" t="str">
        <f t="array" ref="R72">IF(ISERROR(INDEX($A$1:$H$79,SMALL(IF($B$1:$B$79=$N$1,ROW($B$1:$B$79)),ROW(71:71)),8)),"",INDEX($A$1:$H$79,SMALL(IF($B$1:$B$79=$N$1,ROW($B$1:$B$79)),ROW(71:71)),8))</f>
        <v/>
      </c>
      <c r="S72" s="10" t="str">
        <f t="array" ref="S72">IF(ISERROR(INDEX($A$1:$G$79,SMALL(IF($C$1:$C$79=$S$1,ROW($C$1:$C$79)),ROW(71:71)),6)),"",INDEX($A$1:$G$79,SMALL(IF($C$1:$C$79=$S$1,ROW($C$1:$C$79)),ROW(71:71)),6))</f>
        <v/>
      </c>
      <c r="T72" s="1" t="str">
        <f t="array" ref="T72">IF(ISERROR(INDEX($A$1:$G$79,SMALL(IF($C$1:$C$79=$S$1,ROW($C$1:$C$79)),ROW(71:71)),4)),"",INDEX($A$1:$G$79,SMALL(IF($C$1:$C$79=$S$1,ROW($C$1:$C$79)),ROW(71:71)),4))</f>
        <v/>
      </c>
      <c r="U72" s="1" t="str">
        <f t="array" ref="U72">IF(ISERROR(INDEX($A$1:$G$79,SMALL(IF($C$1:$C$79=$S$1,ROW($C$1:$C$79)),ROW(71:71)),5)),"",INDEX($A$1:$G$79,SMALL(IF($C$1:$C$79=$S$1,ROW($C$1:$C$79)),ROW(71:71)),5))</f>
        <v/>
      </c>
      <c r="V72" s="1" t="str">
        <f t="array" ref="V72">IF(ISERROR(INDEX($A$1:$G$79,SMALL(IF($C$1:$C$79=$S$1,ROW($C$1:$C$79)),ROW(71:71)),7)),"",INDEX($A$1:$G$79,SMALL(IF($C$1:$C$79=$S$1,ROW($C$1:$C$79)),ROW(71:71)),7))</f>
        <v/>
      </c>
      <c r="W72" s="1" t="str">
        <f t="array" ref="W72">IF(ISERROR(INDEX($A$1:$H$79,SMALL(IF($C$1:$C$79=$S$1,ROW($C$1:$C$79)),ROW(71:71)),8)),"",INDEX($A$1:$H$79,SMALL(IF($C$1:$C$79=$S$1,ROW($C$1:$C$79)),ROW(71:71)),8))</f>
        <v/>
      </c>
      <c r="X72" s="1" t="s">
        <v>26</v>
      </c>
    </row>
    <row r="73" spans="1:24" x14ac:dyDescent="0.3">
      <c r="A73" s="1">
        <f>'Project Specific'!F25</f>
        <v>0</v>
      </c>
      <c r="B73" s="1">
        <f>'Project Specific'!G25</f>
        <v>0</v>
      </c>
      <c r="C73" s="1">
        <f>'Project Specific'!H25</f>
        <v>0</v>
      </c>
      <c r="D73" s="1">
        <f>'Project Specific'!B25</f>
        <v>0</v>
      </c>
      <c r="E73" s="1">
        <f>'Project Specific'!C25</f>
        <v>0</v>
      </c>
      <c r="F73" s="1" t="str">
        <f>'Project Specific'!D25</f>
        <v>Optional notes here</v>
      </c>
      <c r="G73" s="1" t="s">
        <v>101</v>
      </c>
      <c r="H73" s="1">
        <v>0</v>
      </c>
      <c r="I73" s="10" t="str">
        <f t="array" ref="I73">IF(ISERROR(INDEX($A$1:$G$79,SMALL(IF($A$1:$A$79=$I$1,ROW($A$1:$A$79)),ROW(72:72)),7)),"",INDEX($A$1:$G$79,SMALL(IF($A$1:$A$79=$I$1,ROW($A$1:$A$79)),ROW(72:72)),7))</f>
        <v/>
      </c>
      <c r="J73" s="1" t="str">
        <f t="array" ref="J73">IF(ISERROR(INDEX($A$1:$G$79,SMALL(IF($A$1:$A$79=$I$1,ROW($A$1:$A$79)),ROW(72:72)),4)),"",INDEX($A$1:$G$79,SMALL(IF($A$1:$A$79=$I$1,ROW($A$1:$A$79)),ROW(72:72)),4))</f>
        <v/>
      </c>
      <c r="K73" s="1" t="str">
        <f t="array" ref="K73">IF(ISERROR(INDEX($A$1:$G$79,SMALL(IF($A$1:$A$79=$I$1,ROW($A$1:$A$79)),ROW(72:72)),5)),"",INDEX($A$1:$G$79,SMALL(IF($A$1:$A$79=$I$1,ROW($A$1:$A$79)),ROW(72:72)),5))</f>
        <v/>
      </c>
      <c r="L73" s="1" t="str">
        <f t="array" ref="L73">IF(ISERROR(INDEX($A$1:$G$79,SMALL(IF($A$1:$A$79=$I$1,ROW($A$1:$A$79)),ROW(72:72)),6)),"",INDEX($A$1:$G$79,SMALL(IF($A$1:$A$79=$I$1,ROW($A$1:$A$79)),ROW(72:72)),6))</f>
        <v/>
      </c>
      <c r="M73" s="1" t="str">
        <f t="array" ref="M73">IF(ISERROR(INDEX($A$1:$H$79,SMALL(IF($A$1:$A$79=$I$1,ROW($A$1:$A$79)),ROW(72:72)),8)),"",INDEX($A$1:$H$79,SMALL(IF($A$1:$A$79=$I$1,ROW($A$1:$A$79)),ROW(72:72)),8))</f>
        <v/>
      </c>
      <c r="N73" s="10" t="str">
        <f t="array" ref="N73">IF(ISERROR(INDEX($A$1:$G$79,SMALL(IF($B$1:$B$79=$N$1,ROW($B$1:$B$79)),ROW(72:72)),6)),"",INDEX($A$1:$G$79,SMALL(IF($B$1:$B$79=$N$1,ROW($B$1:$B$79)),ROW(72:72)),6))</f>
        <v/>
      </c>
      <c r="O73" s="1" t="str">
        <f t="array" ref="O73">IF(ISERROR(INDEX($A$1:$G$79,SMALL(IF($B$1:$B$79=$N$1,ROW($B$1:$B$79)),ROW(72:72)),4)),"",INDEX($A$1:$G$79,SMALL(IF($B$1:$B$79=$N$1,ROW($B$1:$B$79)),ROW(72:72)),4))</f>
        <v/>
      </c>
      <c r="P73" s="1" t="str">
        <f t="array" ref="P73">IF(ISERROR(INDEX($A$1:$G$79,SMALL(IF($B$1:$B$79=$N$1,ROW($B$1:$B$79)),ROW(72:72)),5)),"",INDEX($A$1:$G$79,SMALL(IF($B$1:$B$79=$N$1,ROW($B$1:$B$79)),ROW(72:72)),5))</f>
        <v/>
      </c>
      <c r="Q73" s="1" t="str">
        <f t="array" ref="Q73">IF(ISERROR(INDEX($A$1:$G$79,SMALL(IF($B$1:$B$79=$N$1,ROW($B$1:$B$79)),ROW(72:72)),7)),"",INDEX($A$1:$G$79,SMALL(IF($B$1:$B$79=$N$1,ROW($B$1:$B$79)),ROW(72:72)),7))</f>
        <v/>
      </c>
      <c r="R73" s="1" t="str">
        <f t="array" ref="R73">IF(ISERROR(INDEX($A$1:$H$79,SMALL(IF($B$1:$B$79=$N$1,ROW($B$1:$B$79)),ROW(72:72)),8)),"",INDEX($A$1:$H$79,SMALL(IF($B$1:$B$79=$N$1,ROW($B$1:$B$79)),ROW(72:72)),8))</f>
        <v/>
      </c>
      <c r="S73" s="10" t="str">
        <f t="array" ref="S73">IF(ISERROR(INDEX($A$1:$G$79,SMALL(IF($C$1:$C$79=$S$1,ROW($C$1:$C$79)),ROW(72:72)),6)),"",INDEX($A$1:$G$79,SMALL(IF($C$1:$C$79=$S$1,ROW($C$1:$C$79)),ROW(72:72)),6))</f>
        <v/>
      </c>
      <c r="T73" s="1" t="str">
        <f t="array" ref="T73">IF(ISERROR(INDEX($A$1:$G$79,SMALL(IF($C$1:$C$79=$S$1,ROW($C$1:$C$79)),ROW(72:72)),4)),"",INDEX($A$1:$G$79,SMALL(IF($C$1:$C$79=$S$1,ROW($C$1:$C$79)),ROW(72:72)),4))</f>
        <v/>
      </c>
      <c r="U73" s="1" t="str">
        <f t="array" ref="U73">IF(ISERROR(INDEX($A$1:$G$79,SMALL(IF($C$1:$C$79=$S$1,ROW($C$1:$C$79)),ROW(72:72)),5)),"",INDEX($A$1:$G$79,SMALL(IF($C$1:$C$79=$S$1,ROW($C$1:$C$79)),ROW(72:72)),5))</f>
        <v/>
      </c>
      <c r="V73" s="1" t="str">
        <f t="array" ref="V73">IF(ISERROR(INDEX($A$1:$G$79,SMALL(IF($C$1:$C$79=$S$1,ROW($C$1:$C$79)),ROW(72:72)),7)),"",INDEX($A$1:$G$79,SMALL(IF($C$1:$C$79=$S$1,ROW($C$1:$C$79)),ROW(72:72)),7))</f>
        <v/>
      </c>
      <c r="W73" s="1" t="str">
        <f t="array" ref="W73">IF(ISERROR(INDEX($A$1:$H$79,SMALL(IF($C$1:$C$79=$S$1,ROW($C$1:$C$79)),ROW(72:72)),8)),"",INDEX($A$1:$H$79,SMALL(IF($C$1:$C$79=$S$1,ROW($C$1:$C$79)),ROW(72:72)),8))</f>
        <v/>
      </c>
      <c r="X73" s="1" t="s">
        <v>26</v>
      </c>
    </row>
    <row r="74" spans="1:24" x14ac:dyDescent="0.3">
      <c r="A74" s="1" t="str">
        <f>'Project Specific'!F26</f>
        <v>Please select answer</v>
      </c>
      <c r="B74" s="1" t="str">
        <f>'Project Specific'!G26</f>
        <v>Please select answer</v>
      </c>
      <c r="C74" s="1" t="str">
        <f>'Project Specific'!H26</f>
        <v>Please select answer</v>
      </c>
      <c r="D74" s="1">
        <f>'Project Specific'!B26</f>
        <v>2</v>
      </c>
      <c r="E74" s="1" t="str">
        <f>'Project Specific'!C26</f>
        <v>Services include relapse support</v>
      </c>
      <c r="F74" s="1" t="str">
        <f>'Project Specific'!D26</f>
        <v>Housing and services include relapse support that does not automatically evict or discharge a participant from the project for temporary relapse. Relapse support might  include referrals to outpatient treatment or direct provision of outpatient services or the ability to hold a unit for a certain period of time (30-90 days) while the participant undergoes residential treatment.</v>
      </c>
      <c r="G74" s="1" t="s">
        <v>101</v>
      </c>
      <c r="H74" s="1" t="str">
        <f>F75</f>
        <v>Optional notes here</v>
      </c>
      <c r="I74" s="10" t="str">
        <f t="array" ref="I74">IF(ISERROR(INDEX($A$1:$G$79,SMALL(IF($A$1:$A$79=$I$1,ROW($A$1:$A$79)),ROW(73:73)),7)),"",INDEX($A$1:$G$79,SMALL(IF($A$1:$A$79=$I$1,ROW($A$1:$A$79)),ROW(73:73)),7))</f>
        <v/>
      </c>
      <c r="J74" s="1" t="str">
        <f t="array" ref="J74">IF(ISERROR(INDEX($A$1:$G$79,SMALL(IF($A$1:$A$79=$I$1,ROW($A$1:$A$79)),ROW(73:73)),4)),"",INDEX($A$1:$G$79,SMALL(IF($A$1:$A$79=$I$1,ROW($A$1:$A$79)),ROW(73:73)),4))</f>
        <v/>
      </c>
      <c r="K74" s="1" t="str">
        <f t="array" ref="K74">IF(ISERROR(INDEX($A$1:$G$79,SMALL(IF($A$1:$A$79=$I$1,ROW($A$1:$A$79)),ROW(73:73)),5)),"",INDEX($A$1:$G$79,SMALL(IF($A$1:$A$79=$I$1,ROW($A$1:$A$79)),ROW(73:73)),5))</f>
        <v/>
      </c>
      <c r="L74" s="1" t="str">
        <f t="array" ref="L74">IF(ISERROR(INDEX($A$1:$G$79,SMALL(IF($A$1:$A$79=$I$1,ROW($A$1:$A$79)),ROW(73:73)),6)),"",INDEX($A$1:$G$79,SMALL(IF($A$1:$A$79=$I$1,ROW($A$1:$A$79)),ROW(73:73)),6))</f>
        <v/>
      </c>
      <c r="M74" s="1" t="str">
        <f t="array" ref="M74">IF(ISERROR(INDEX($A$1:$H$79,SMALL(IF($A$1:$A$79=$I$1,ROW($A$1:$A$79)),ROW(73:73)),8)),"",INDEX($A$1:$H$79,SMALL(IF($A$1:$A$79=$I$1,ROW($A$1:$A$79)),ROW(73:73)),8))</f>
        <v/>
      </c>
      <c r="N74" s="10" t="str">
        <f t="array" ref="N74">IF(ISERROR(INDEX($A$1:$G$79,SMALL(IF($B$1:$B$79=$N$1,ROW($B$1:$B$79)),ROW(73:73)),6)),"",INDEX($A$1:$G$79,SMALL(IF($B$1:$B$79=$N$1,ROW($B$1:$B$79)),ROW(73:73)),6))</f>
        <v/>
      </c>
      <c r="O74" s="1" t="str">
        <f t="array" ref="O74">IF(ISERROR(INDEX($A$1:$G$79,SMALL(IF($B$1:$B$79=$N$1,ROW($B$1:$B$79)),ROW(73:73)),4)),"",INDEX($A$1:$G$79,SMALL(IF($B$1:$B$79=$N$1,ROW($B$1:$B$79)),ROW(73:73)),4))</f>
        <v/>
      </c>
      <c r="P74" s="1" t="str">
        <f t="array" ref="P74">IF(ISERROR(INDEX($A$1:$G$79,SMALL(IF($B$1:$B$79=$N$1,ROW($B$1:$B$79)),ROW(73:73)),5)),"",INDEX($A$1:$G$79,SMALL(IF($B$1:$B$79=$N$1,ROW($B$1:$B$79)),ROW(73:73)),5))</f>
        <v/>
      </c>
      <c r="Q74" s="1" t="str">
        <f t="array" ref="Q74">IF(ISERROR(INDEX($A$1:$G$79,SMALL(IF($B$1:$B$79=$N$1,ROW($B$1:$B$79)),ROW(73:73)),7)),"",INDEX($A$1:$G$79,SMALL(IF($B$1:$B$79=$N$1,ROW($B$1:$B$79)),ROW(73:73)),7))</f>
        <v/>
      </c>
      <c r="R74" s="1" t="str">
        <f t="array" ref="R74">IF(ISERROR(INDEX($A$1:$H$79,SMALL(IF($B$1:$B$79=$N$1,ROW($B$1:$B$79)),ROW(73:73)),8)),"",INDEX($A$1:$H$79,SMALL(IF($B$1:$B$79=$N$1,ROW($B$1:$B$79)),ROW(73:73)),8))</f>
        <v/>
      </c>
      <c r="S74" s="10" t="str">
        <f t="array" ref="S74">IF(ISERROR(INDEX($A$1:$G$79,SMALL(IF($C$1:$C$79=$S$1,ROW($C$1:$C$79)),ROW(73:73)),6)),"",INDEX($A$1:$G$79,SMALL(IF($C$1:$C$79=$S$1,ROW($C$1:$C$79)),ROW(73:73)),6))</f>
        <v/>
      </c>
      <c r="T74" s="1" t="str">
        <f t="array" ref="T74">IF(ISERROR(INDEX($A$1:$G$79,SMALL(IF($C$1:$C$79=$S$1,ROW($C$1:$C$79)),ROW(73:73)),4)),"",INDEX($A$1:$G$79,SMALL(IF($C$1:$C$79=$S$1,ROW($C$1:$C$79)),ROW(73:73)),4))</f>
        <v/>
      </c>
      <c r="U74" s="1" t="str">
        <f t="array" ref="U74">IF(ISERROR(INDEX($A$1:$G$79,SMALL(IF($C$1:$C$79=$S$1,ROW($C$1:$C$79)),ROW(73:73)),5)),"",INDEX($A$1:$G$79,SMALL(IF($C$1:$C$79=$S$1,ROW($C$1:$C$79)),ROW(73:73)),5))</f>
        <v/>
      </c>
      <c r="V74" s="1" t="str">
        <f t="array" ref="V74">IF(ISERROR(INDEX($A$1:$G$79,SMALL(IF($C$1:$C$79=$S$1,ROW($C$1:$C$79)),ROW(73:73)),7)),"",INDEX($A$1:$G$79,SMALL(IF($C$1:$C$79=$S$1,ROW($C$1:$C$79)),ROW(73:73)),7))</f>
        <v/>
      </c>
      <c r="W74" s="1" t="str">
        <f t="array" ref="W74">IF(ISERROR(INDEX($A$1:$H$79,SMALL(IF($C$1:$C$79=$S$1,ROW($C$1:$C$79)),ROW(73:73)),8)),"",INDEX($A$1:$H$79,SMALL(IF($C$1:$C$79=$S$1,ROW($C$1:$C$79)),ROW(73:73)),8))</f>
        <v/>
      </c>
      <c r="X74" s="1" t="s">
        <v>26</v>
      </c>
    </row>
    <row r="75" spans="1:24" x14ac:dyDescent="0.3">
      <c r="A75" s="1">
        <f>'Project Specific'!F27</f>
        <v>0</v>
      </c>
      <c r="B75" s="1">
        <f>'Project Specific'!G27</f>
        <v>0</v>
      </c>
      <c r="C75" s="1">
        <f>'Project Specific'!H27</f>
        <v>0</v>
      </c>
      <c r="D75" s="1">
        <f>'Project Specific'!B27</f>
        <v>0</v>
      </c>
      <c r="E75" s="1">
        <f>'Project Specific'!C27</f>
        <v>0</v>
      </c>
      <c r="F75" s="1" t="str">
        <f>'Project Specific'!D27</f>
        <v>Optional notes here</v>
      </c>
      <c r="G75" s="1" t="s">
        <v>101</v>
      </c>
      <c r="H75" s="1">
        <v>0</v>
      </c>
      <c r="I75" s="10" t="str">
        <f t="array" ref="I75">IF(ISERROR(INDEX($A$1:$G$79,SMALL(IF($A$1:$A$79=$I$1,ROW($A$1:$A$79)),ROW(74:74)),7)),"",INDEX($A$1:$G$79,SMALL(IF($A$1:$A$79=$I$1,ROW($A$1:$A$79)),ROW(74:74)),7))</f>
        <v/>
      </c>
      <c r="J75" s="1" t="str">
        <f t="array" ref="J75">IF(ISERROR(INDEX($A$1:$G$79,SMALL(IF($A$1:$A$79=$I$1,ROW($A$1:$A$79)),ROW(74:74)),4)),"",INDEX($A$1:$G$79,SMALL(IF($A$1:$A$79=$I$1,ROW($A$1:$A$79)),ROW(74:74)),4))</f>
        <v/>
      </c>
      <c r="K75" s="1" t="str">
        <f t="array" ref="K75">IF(ISERROR(INDEX($A$1:$G$79,SMALL(IF($A$1:$A$79=$I$1,ROW($A$1:$A$79)),ROW(74:74)),5)),"",INDEX($A$1:$G$79,SMALL(IF($A$1:$A$79=$I$1,ROW($A$1:$A$79)),ROW(74:74)),5))</f>
        <v/>
      </c>
      <c r="L75" s="1" t="str">
        <f t="array" ref="L75">IF(ISERROR(INDEX($A$1:$G$79,SMALL(IF($A$1:$A$79=$I$1,ROW($A$1:$A$79)),ROW(74:74)),6)),"",INDEX($A$1:$G$79,SMALL(IF($A$1:$A$79=$I$1,ROW($A$1:$A$79)),ROW(74:74)),6))</f>
        <v/>
      </c>
      <c r="M75" s="1" t="str">
        <f t="array" ref="M75">IF(ISERROR(INDEX($A$1:$H$79,SMALL(IF($A$1:$A$79=$I$1,ROW($A$1:$A$79)),ROW(74:74)),8)),"",INDEX($A$1:$H$79,SMALL(IF($A$1:$A$79=$I$1,ROW($A$1:$A$79)),ROW(74:74)),8))</f>
        <v/>
      </c>
      <c r="N75" s="10" t="str">
        <f t="array" ref="N75">IF(ISERROR(INDEX($A$1:$G$79,SMALL(IF($B$1:$B$79=$N$1,ROW($B$1:$B$79)),ROW(74:74)),6)),"",INDEX($A$1:$G$79,SMALL(IF($B$1:$B$79=$N$1,ROW($B$1:$B$79)),ROW(74:74)),6))</f>
        <v/>
      </c>
      <c r="O75" s="1" t="str">
        <f t="array" ref="O75">IF(ISERROR(INDEX($A$1:$G$79,SMALL(IF($B$1:$B$79=$N$1,ROW($B$1:$B$79)),ROW(74:74)),4)),"",INDEX($A$1:$G$79,SMALL(IF($B$1:$B$79=$N$1,ROW($B$1:$B$79)),ROW(74:74)),4))</f>
        <v/>
      </c>
      <c r="P75" s="1" t="str">
        <f t="array" ref="P75">IF(ISERROR(INDEX($A$1:$G$79,SMALL(IF($B$1:$B$79=$N$1,ROW($B$1:$B$79)),ROW(74:74)),5)),"",INDEX($A$1:$G$79,SMALL(IF($B$1:$B$79=$N$1,ROW($B$1:$B$79)),ROW(74:74)),5))</f>
        <v/>
      </c>
      <c r="Q75" s="1" t="str">
        <f t="array" ref="Q75">IF(ISERROR(INDEX($A$1:$G$79,SMALL(IF($B$1:$B$79=$N$1,ROW($B$1:$B$79)),ROW(74:74)),7)),"",INDEX($A$1:$G$79,SMALL(IF($B$1:$B$79=$N$1,ROW($B$1:$B$79)),ROW(74:74)),7))</f>
        <v/>
      </c>
      <c r="R75" s="1" t="str">
        <f t="array" ref="R75">IF(ISERROR(INDEX($A$1:$H$79,SMALL(IF($B$1:$B$79=$N$1,ROW($B$1:$B$79)),ROW(74:74)),8)),"",INDEX($A$1:$H$79,SMALL(IF($B$1:$B$79=$N$1,ROW($B$1:$B$79)),ROW(74:74)),8))</f>
        <v/>
      </c>
      <c r="S75" s="10" t="str">
        <f t="array" ref="S75">IF(ISERROR(INDEX($A$1:$G$79,SMALL(IF($C$1:$C$79=$S$1,ROW($C$1:$C$79)),ROW(74:74)),6)),"",INDEX($A$1:$G$79,SMALL(IF($C$1:$C$79=$S$1,ROW($C$1:$C$79)),ROW(74:74)),6))</f>
        <v/>
      </c>
      <c r="T75" s="1" t="str">
        <f t="array" ref="T75">IF(ISERROR(INDEX($A$1:$G$79,SMALL(IF($C$1:$C$79=$S$1,ROW($C$1:$C$79)),ROW(74:74)),4)),"",INDEX($A$1:$G$79,SMALL(IF($C$1:$C$79=$S$1,ROW($C$1:$C$79)),ROW(74:74)),4))</f>
        <v/>
      </c>
      <c r="U75" s="1" t="str">
        <f t="array" ref="U75">IF(ISERROR(INDEX($A$1:$G$79,SMALL(IF($C$1:$C$79=$S$1,ROW($C$1:$C$79)),ROW(74:74)),5)),"",INDEX($A$1:$G$79,SMALL(IF($C$1:$C$79=$S$1,ROW($C$1:$C$79)),ROW(74:74)),5))</f>
        <v/>
      </c>
      <c r="V75" s="1" t="str">
        <f t="array" ref="V75">IF(ISERROR(INDEX($A$1:$G$79,SMALL(IF($C$1:$C$79=$S$1,ROW($C$1:$C$79)),ROW(74:74)),7)),"",INDEX($A$1:$G$79,SMALL(IF($C$1:$C$79=$S$1,ROW($C$1:$C$79)),ROW(74:74)),7))</f>
        <v/>
      </c>
      <c r="W75" s="1" t="str">
        <f t="array" ref="W75">IF(ISERROR(INDEX($A$1:$H$79,SMALL(IF($C$1:$C$79=$S$1,ROW($C$1:$C$79)),ROW(74:74)),8)),"",INDEX($A$1:$H$79,SMALL(IF($C$1:$C$79=$S$1,ROW($C$1:$C$79)),ROW(74:74)),8))</f>
        <v/>
      </c>
      <c r="X75" s="1" t="s">
        <v>26</v>
      </c>
    </row>
    <row r="76" spans="1:24" x14ac:dyDescent="0.3">
      <c r="A76" s="1" t="str">
        <f>'Project Specific'!F28</f>
        <v>Please select answer</v>
      </c>
      <c r="B76" s="1" t="str">
        <f>'Project Specific'!G28</f>
        <v>Please select answer</v>
      </c>
      <c r="C76" s="1" t="str">
        <f>'Project Specific'!H28</f>
        <v>Please select answer</v>
      </c>
      <c r="D76" s="1">
        <f>'Project Specific'!B28</f>
        <v>3</v>
      </c>
      <c r="E76" s="1" t="str">
        <f>'Project Specific'!C28</f>
        <v>Services support sustained recovery</v>
      </c>
      <c r="F76" s="1" t="str">
        <f>'Project Specific'!D28</f>
        <v>Recovery housing projects provide services that align with participants’ choice and prioritization of recovery, including but not limited to abstinence from substances (if that is a personal goal), long-term permanent housing stability, and stable income through employment or benefits. Support is offered through connections to community-based treatment options.</v>
      </c>
      <c r="G76" s="1" t="s">
        <v>101</v>
      </c>
      <c r="H76" s="1" t="str">
        <f>F77</f>
        <v>Optional notes here</v>
      </c>
      <c r="I76" s="10" t="str">
        <f t="array" ref="I76">IF(ISERROR(INDEX($A$1:$G$79,SMALL(IF($A$1:$A$79=$I$1,ROW($A$1:$A$79)),ROW(75:75)),7)),"",INDEX($A$1:$G$79,SMALL(IF($A$1:$A$79=$I$1,ROW($A$1:$A$79)),ROW(75:75)),7))</f>
        <v/>
      </c>
      <c r="J76" s="1" t="str">
        <f t="array" ref="J76">IF(ISERROR(INDEX($A$1:$G$79,SMALL(IF($A$1:$A$79=$I$1,ROW($A$1:$A$79)),ROW(75:75)),4)),"",INDEX($A$1:$G$79,SMALL(IF($A$1:$A$79=$I$1,ROW($A$1:$A$79)),ROW(75:75)),4))</f>
        <v/>
      </c>
      <c r="K76" s="1" t="str">
        <f t="array" ref="K76">IF(ISERROR(INDEX($A$1:$G$79,SMALL(IF($A$1:$A$79=$I$1,ROW($A$1:$A$79)),ROW(75:75)),5)),"",INDEX($A$1:$G$79,SMALL(IF($A$1:$A$79=$I$1,ROW($A$1:$A$79)),ROW(75:75)),5))</f>
        <v/>
      </c>
      <c r="L76" s="1" t="str">
        <f t="array" ref="L76">IF(ISERROR(INDEX($A$1:$G$79,SMALL(IF($A$1:$A$79=$I$1,ROW($A$1:$A$79)),ROW(75:75)),6)),"",INDEX($A$1:$G$79,SMALL(IF($A$1:$A$79=$I$1,ROW($A$1:$A$79)),ROW(75:75)),6))</f>
        <v/>
      </c>
      <c r="M76" s="1" t="str">
        <f t="array" ref="M76">IF(ISERROR(INDEX($A$1:$H$79,SMALL(IF($A$1:$A$79=$I$1,ROW($A$1:$A$79)),ROW(75:75)),8)),"",INDEX($A$1:$H$79,SMALL(IF($A$1:$A$79=$I$1,ROW($A$1:$A$79)),ROW(75:75)),8))</f>
        <v/>
      </c>
      <c r="N76" s="10" t="str">
        <f t="array" ref="N76">IF(ISERROR(INDEX($A$1:$G$79,SMALL(IF($B$1:$B$79=$N$1,ROW($B$1:$B$79)),ROW(75:75)),6)),"",INDEX($A$1:$G$79,SMALL(IF($B$1:$B$79=$N$1,ROW($B$1:$B$79)),ROW(75:75)),6))</f>
        <v/>
      </c>
      <c r="O76" s="1" t="str">
        <f t="array" ref="O76">IF(ISERROR(INDEX($A$1:$G$79,SMALL(IF($B$1:$B$79=$N$1,ROW($B$1:$B$79)),ROW(75:75)),4)),"",INDEX($A$1:$G$79,SMALL(IF($B$1:$B$79=$N$1,ROW($B$1:$B$79)),ROW(75:75)),4))</f>
        <v/>
      </c>
      <c r="P76" s="1" t="str">
        <f t="array" ref="P76">IF(ISERROR(INDEX($A$1:$G$79,SMALL(IF($B$1:$B$79=$N$1,ROW($B$1:$B$79)),ROW(75:75)),5)),"",INDEX($A$1:$G$79,SMALL(IF($B$1:$B$79=$N$1,ROW($B$1:$B$79)),ROW(75:75)),5))</f>
        <v/>
      </c>
      <c r="Q76" s="1" t="str">
        <f t="array" ref="Q76">IF(ISERROR(INDEX($A$1:$G$79,SMALL(IF($B$1:$B$79=$N$1,ROW($B$1:$B$79)),ROW(75:75)),7)),"",INDEX($A$1:$G$79,SMALL(IF($B$1:$B$79=$N$1,ROW($B$1:$B$79)),ROW(75:75)),7))</f>
        <v/>
      </c>
      <c r="R76" s="1" t="str">
        <f t="array" ref="R76">IF(ISERROR(INDEX($A$1:$H$79,SMALL(IF($B$1:$B$79=$N$1,ROW($B$1:$B$79)),ROW(75:75)),8)),"",INDEX($A$1:$H$79,SMALL(IF($B$1:$B$79=$N$1,ROW($B$1:$B$79)),ROW(75:75)),8))</f>
        <v/>
      </c>
      <c r="S76" s="10" t="str">
        <f t="array" ref="S76">IF(ISERROR(INDEX($A$1:$G$79,SMALL(IF($C$1:$C$79=$S$1,ROW($C$1:$C$79)),ROW(75:75)),6)),"",INDEX($A$1:$G$79,SMALL(IF($C$1:$C$79=$S$1,ROW($C$1:$C$79)),ROW(75:75)),6))</f>
        <v/>
      </c>
      <c r="T76" s="1" t="str">
        <f t="array" ref="T76">IF(ISERROR(INDEX($A$1:$G$79,SMALL(IF($C$1:$C$79=$S$1,ROW($C$1:$C$79)),ROW(75:75)),4)),"",INDEX($A$1:$G$79,SMALL(IF($C$1:$C$79=$S$1,ROW($C$1:$C$79)),ROW(75:75)),4))</f>
        <v/>
      </c>
      <c r="U76" s="1" t="str">
        <f t="array" ref="U76">IF(ISERROR(INDEX($A$1:$G$79,SMALL(IF($C$1:$C$79=$S$1,ROW($C$1:$C$79)),ROW(75:75)),5)),"",INDEX($A$1:$G$79,SMALL(IF($C$1:$C$79=$S$1,ROW($C$1:$C$79)),ROW(75:75)),5))</f>
        <v/>
      </c>
      <c r="V76" s="1" t="str">
        <f t="array" ref="V76">IF(ISERROR(INDEX($A$1:$G$79,SMALL(IF($C$1:$C$79=$S$1,ROW($C$1:$C$79)),ROW(75:75)),7)),"",INDEX($A$1:$G$79,SMALL(IF($C$1:$C$79=$S$1,ROW($C$1:$C$79)),ROW(75:75)),7))</f>
        <v/>
      </c>
      <c r="W76" s="1" t="str">
        <f t="array" ref="W76">IF(ISERROR(INDEX($A$1:$H$79,SMALL(IF($C$1:$C$79=$S$1,ROW($C$1:$C$79)),ROW(75:75)),8)),"",INDEX($A$1:$H$79,SMALL(IF($C$1:$C$79=$S$1,ROW($C$1:$C$79)),ROW(75:75)),8))</f>
        <v/>
      </c>
      <c r="X76" s="1" t="s">
        <v>26</v>
      </c>
    </row>
    <row r="77" spans="1:24" x14ac:dyDescent="0.3">
      <c r="A77" s="1">
        <f>'Project Specific'!F29</f>
        <v>0</v>
      </c>
      <c r="B77" s="1">
        <f>'Project Specific'!G29</f>
        <v>0</v>
      </c>
      <c r="C77" s="1">
        <f>'Project Specific'!H29</f>
        <v>0</v>
      </c>
      <c r="D77" s="1">
        <f>'Project Specific'!B29</f>
        <v>0</v>
      </c>
      <c r="E77" s="1">
        <f>'Project Specific'!C29</f>
        <v>0</v>
      </c>
      <c r="F77" s="1" t="str">
        <f>'Project Specific'!D29</f>
        <v>Optional notes here</v>
      </c>
      <c r="G77" s="1" t="s">
        <v>101</v>
      </c>
      <c r="H77" s="1">
        <v>0</v>
      </c>
      <c r="I77" s="10" t="str">
        <f t="array" ref="I77">IF(ISERROR(INDEX($A$1:$G$79,SMALL(IF($A$1:$A$79=$I$1,ROW($A$1:$A$79)),ROW(76:76)),7)),"",INDEX($A$1:$G$79,SMALL(IF($A$1:$A$79=$I$1,ROW($A$1:$A$79)),ROW(76:76)),7))</f>
        <v/>
      </c>
      <c r="J77" s="1" t="str">
        <f t="array" ref="J77">IF(ISERROR(INDEX($A$1:$G$79,SMALL(IF($A$1:$A$79=$I$1,ROW($A$1:$A$79)),ROW(76:76)),4)),"",INDEX($A$1:$G$79,SMALL(IF($A$1:$A$79=$I$1,ROW($A$1:$A$79)),ROW(76:76)),4))</f>
        <v/>
      </c>
      <c r="K77" s="1" t="str">
        <f t="array" ref="K77">IF(ISERROR(INDEX($A$1:$G$79,SMALL(IF($A$1:$A$79=$I$1,ROW($A$1:$A$79)),ROW(76:76)),5)),"",INDEX($A$1:$G$79,SMALL(IF($A$1:$A$79=$I$1,ROW($A$1:$A$79)),ROW(76:76)),5))</f>
        <v/>
      </c>
      <c r="L77" s="1" t="str">
        <f t="array" ref="L77">IF(ISERROR(INDEX($A$1:$G$79,SMALL(IF($A$1:$A$79=$I$1,ROW($A$1:$A$79)),ROW(76:76)),6)),"",INDEX($A$1:$G$79,SMALL(IF($A$1:$A$79=$I$1,ROW($A$1:$A$79)),ROW(76:76)),6))</f>
        <v/>
      </c>
      <c r="M77" s="1" t="str">
        <f t="array" ref="M77">IF(ISERROR(INDEX($A$1:$H$79,SMALL(IF($A$1:$A$79=$I$1,ROW($A$1:$A$79)),ROW(76:76)),8)),"",INDEX($A$1:$H$79,SMALL(IF($A$1:$A$79=$I$1,ROW($A$1:$A$79)),ROW(76:76)),8))</f>
        <v/>
      </c>
      <c r="N77" s="10" t="str">
        <f t="array" ref="N77">IF(ISERROR(INDEX($A$1:$G$79,SMALL(IF($B$1:$B$79=$N$1,ROW($B$1:$B$79)),ROW(76:76)),6)),"",INDEX($A$1:$G$79,SMALL(IF($B$1:$B$79=$N$1,ROW($B$1:$B$79)),ROW(76:76)),6))</f>
        <v/>
      </c>
      <c r="O77" s="1" t="str">
        <f t="array" ref="O77">IF(ISERROR(INDEX($A$1:$G$79,SMALL(IF($B$1:$B$79=$N$1,ROW($B$1:$B$79)),ROW(76:76)),4)),"",INDEX($A$1:$G$79,SMALL(IF($B$1:$B$79=$N$1,ROW($B$1:$B$79)),ROW(76:76)),4))</f>
        <v/>
      </c>
      <c r="P77" s="1" t="str">
        <f t="array" ref="P77">IF(ISERROR(INDEX($A$1:$G$79,SMALL(IF($B$1:$B$79=$N$1,ROW($B$1:$B$79)),ROW(76:76)),5)),"",INDEX($A$1:$G$79,SMALL(IF($B$1:$B$79=$N$1,ROW($B$1:$B$79)),ROW(76:76)),5))</f>
        <v/>
      </c>
      <c r="Q77" s="1" t="str">
        <f t="array" ref="Q77">IF(ISERROR(INDEX($A$1:$G$79,SMALL(IF($B$1:$B$79=$N$1,ROW($B$1:$B$79)),ROW(76:76)),7)),"",INDEX($A$1:$G$79,SMALL(IF($B$1:$B$79=$N$1,ROW($B$1:$B$79)),ROW(76:76)),7))</f>
        <v/>
      </c>
      <c r="R77" s="1" t="str">
        <f t="array" ref="R77">IF(ISERROR(INDEX($A$1:$H$79,SMALL(IF($B$1:$B$79=$N$1,ROW($B$1:$B$79)),ROW(76:76)),8)),"",INDEX($A$1:$H$79,SMALL(IF($B$1:$B$79=$N$1,ROW($B$1:$B$79)),ROW(76:76)),8))</f>
        <v/>
      </c>
      <c r="S77" s="10" t="str">
        <f t="array" ref="S77">IF(ISERROR(INDEX($A$1:$G$79,SMALL(IF($C$1:$C$79=$S$1,ROW($C$1:$C$79)),ROW(76:76)),6)),"",INDEX($A$1:$G$79,SMALL(IF($C$1:$C$79=$S$1,ROW($C$1:$C$79)),ROW(76:76)),6))</f>
        <v/>
      </c>
      <c r="T77" s="1" t="str">
        <f t="array" ref="T77">IF(ISERROR(INDEX($A$1:$G$79,SMALL(IF($C$1:$C$79=$S$1,ROW($C$1:$C$79)),ROW(76:76)),4)),"",INDEX($A$1:$G$79,SMALL(IF($C$1:$C$79=$S$1,ROW($C$1:$C$79)),ROW(76:76)),4))</f>
        <v/>
      </c>
      <c r="U77" s="1" t="str">
        <f t="array" ref="U77">IF(ISERROR(INDEX($A$1:$G$79,SMALL(IF($C$1:$C$79=$S$1,ROW($C$1:$C$79)),ROW(76:76)),5)),"",INDEX($A$1:$G$79,SMALL(IF($C$1:$C$79=$S$1,ROW($C$1:$C$79)),ROW(76:76)),5))</f>
        <v/>
      </c>
      <c r="V77" s="1" t="str">
        <f t="array" ref="V77">IF(ISERROR(INDEX($A$1:$G$79,SMALL(IF($C$1:$C$79=$S$1,ROW($C$1:$C$79)),ROW(76:76)),7)),"",INDEX($A$1:$G$79,SMALL(IF($C$1:$C$79=$S$1,ROW($C$1:$C$79)),ROW(76:76)),7))</f>
        <v/>
      </c>
      <c r="W77" s="1" t="str">
        <f t="array" ref="W77">IF(ISERROR(INDEX($A$1:$H$79,SMALL(IF($C$1:$C$79=$S$1,ROW($C$1:$C$79)),ROW(76:76)),8)),"",INDEX($A$1:$H$79,SMALL(IF($C$1:$C$79=$S$1,ROW($C$1:$C$79)),ROW(76:76)),8))</f>
        <v/>
      </c>
      <c r="X77" s="1" t="s">
        <v>26</v>
      </c>
    </row>
    <row r="78" spans="1:24" x14ac:dyDescent="0.3">
      <c r="A78" s="1" t="str">
        <f>'Project Specific'!F30</f>
        <v>Please select answer</v>
      </c>
      <c r="B78" s="1" t="str">
        <f>'Project Specific'!G30</f>
        <v>Please select answer</v>
      </c>
      <c r="C78" s="1" t="str">
        <f>'Project Specific'!H30</f>
        <v>Please select answer</v>
      </c>
      <c r="D78" s="1">
        <f>'Project Specific'!B30</f>
        <v>4</v>
      </c>
      <c r="E78" s="1">
        <f>'Project Specific'!C30</f>
        <v>0</v>
      </c>
      <c r="F78" s="1" t="str">
        <f>'Project Specific'!D30</f>
        <v>No additional standards</v>
      </c>
      <c r="G78" s="1" t="s">
        <v>101</v>
      </c>
      <c r="H78" s="1" t="str">
        <f>F79</f>
        <v>Optional notes here</v>
      </c>
      <c r="I78" s="10" t="str">
        <f t="array" ref="I78">IF(ISERROR(INDEX($A$1:$G$79,SMALL(IF($A$1:$A$79=$I$1,ROW($A$1:$A$79)),ROW(77:77)),7)),"",INDEX($A$1:$G$79,SMALL(IF($A$1:$A$79=$I$1,ROW($A$1:$A$79)),ROW(77:77)),7))</f>
        <v/>
      </c>
      <c r="J78" s="1" t="str">
        <f t="array" ref="J78">IF(ISERROR(INDEX($A$1:$G$79,SMALL(IF($A$1:$A$79=$I$1,ROW($A$1:$A$79)),ROW(77:77)),4)),"",INDEX($A$1:$G$79,SMALL(IF($A$1:$A$79=$I$1,ROW($A$1:$A$79)),ROW(77:77)),4))</f>
        <v/>
      </c>
      <c r="K78" s="1" t="str">
        <f t="array" ref="K78">IF(ISERROR(INDEX($A$1:$G$79,SMALL(IF($A$1:$A$79=$I$1,ROW($A$1:$A$79)),ROW(77:77)),5)),"",INDEX($A$1:$G$79,SMALL(IF($A$1:$A$79=$I$1,ROW($A$1:$A$79)),ROW(77:77)),5))</f>
        <v/>
      </c>
      <c r="L78" s="1" t="str">
        <f t="array" ref="L78">IF(ISERROR(INDEX($A$1:$G$79,SMALL(IF($A$1:$A$79=$I$1,ROW($A$1:$A$79)),ROW(77:77)),6)),"",INDEX($A$1:$G$79,SMALL(IF($A$1:$A$79=$I$1,ROW($A$1:$A$79)),ROW(77:77)),6))</f>
        <v/>
      </c>
      <c r="M78" s="1" t="str">
        <f t="array" ref="M78">IF(ISERROR(INDEX($A$1:$H$79,SMALL(IF($A$1:$A$79=$I$1,ROW($A$1:$A$79)),ROW(77:77)),8)),"",INDEX($A$1:$H$79,SMALL(IF($A$1:$A$79=$I$1,ROW($A$1:$A$79)),ROW(77:77)),8))</f>
        <v/>
      </c>
      <c r="N78" s="10" t="str">
        <f t="array" ref="N78">IF(ISERROR(INDEX($A$1:$G$79,SMALL(IF($B$1:$B$79=$N$1,ROW($B$1:$B$79)),ROW(77:77)),6)),"",INDEX($A$1:$G$79,SMALL(IF($B$1:$B$79=$N$1,ROW($B$1:$B$79)),ROW(77:77)),6))</f>
        <v/>
      </c>
      <c r="O78" s="1" t="str">
        <f t="array" ref="O78">IF(ISERROR(INDEX($A$1:$G$79,SMALL(IF($B$1:$B$79=$N$1,ROW($B$1:$B$79)),ROW(77:77)),4)),"",INDEX($A$1:$G$79,SMALL(IF($B$1:$B$79=$N$1,ROW($B$1:$B$79)),ROW(77:77)),4))</f>
        <v/>
      </c>
      <c r="P78" s="1" t="str">
        <f t="array" ref="P78">IF(ISERROR(INDEX($A$1:$G$79,SMALL(IF($B$1:$B$79=$N$1,ROW($B$1:$B$79)),ROW(77:77)),5)),"",INDEX($A$1:$G$79,SMALL(IF($B$1:$B$79=$N$1,ROW($B$1:$B$79)),ROW(77:77)),5))</f>
        <v/>
      </c>
      <c r="Q78" s="1" t="str">
        <f t="array" ref="Q78">IF(ISERROR(INDEX($A$1:$G$79,SMALL(IF($B$1:$B$79=$N$1,ROW($B$1:$B$79)),ROW(77:77)),7)),"",INDEX($A$1:$G$79,SMALL(IF($B$1:$B$79=$N$1,ROW($B$1:$B$79)),ROW(77:77)),7))</f>
        <v/>
      </c>
      <c r="R78" s="1" t="str">
        <f t="array" ref="R78">IF(ISERROR(INDEX($A$1:$H$79,SMALL(IF($B$1:$B$79=$N$1,ROW($B$1:$B$79)),ROW(77:77)),8)),"",INDEX($A$1:$H$79,SMALL(IF($B$1:$B$79=$N$1,ROW($B$1:$B$79)),ROW(77:77)),8))</f>
        <v/>
      </c>
      <c r="S78" s="10" t="str">
        <f t="array" ref="S78">IF(ISERROR(INDEX($A$1:$G$79,SMALL(IF($C$1:$C$79=$S$1,ROW($C$1:$C$79)),ROW(77:77)),6)),"",INDEX($A$1:$G$79,SMALL(IF($C$1:$C$79=$S$1,ROW($C$1:$C$79)),ROW(77:77)),6))</f>
        <v/>
      </c>
      <c r="T78" s="1" t="str">
        <f t="array" ref="T78">IF(ISERROR(INDEX($A$1:$G$79,SMALL(IF($C$1:$C$79=$S$1,ROW($C$1:$C$79)),ROW(77:77)),4)),"",INDEX($A$1:$G$79,SMALL(IF($C$1:$C$79=$S$1,ROW($C$1:$C$79)),ROW(77:77)),4))</f>
        <v/>
      </c>
      <c r="U78" s="1" t="str">
        <f t="array" ref="U78">IF(ISERROR(INDEX($A$1:$G$79,SMALL(IF($C$1:$C$79=$S$1,ROW($C$1:$C$79)),ROW(77:77)),5)),"",INDEX($A$1:$G$79,SMALL(IF($C$1:$C$79=$S$1,ROW($C$1:$C$79)),ROW(77:77)),5))</f>
        <v/>
      </c>
      <c r="V78" s="1" t="str">
        <f t="array" ref="V78">IF(ISERROR(INDEX($A$1:$G$79,SMALL(IF($C$1:$C$79=$S$1,ROW($C$1:$C$79)),ROW(77:77)),7)),"",INDEX($A$1:$G$79,SMALL(IF($C$1:$C$79=$S$1,ROW($C$1:$C$79)),ROW(77:77)),7))</f>
        <v/>
      </c>
      <c r="W78" s="1" t="str">
        <f t="array" ref="W78">IF(ISERROR(INDEX($A$1:$H$79,SMALL(IF($C$1:$C$79=$S$1,ROW($C$1:$C$79)),ROW(77:77)),8)),"",INDEX($A$1:$H$79,SMALL(IF($C$1:$C$79=$S$1,ROW($C$1:$C$79)),ROW(77:77)),8))</f>
        <v/>
      </c>
      <c r="X78" s="1" t="s">
        <v>26</v>
      </c>
    </row>
    <row r="79" spans="1:24" x14ac:dyDescent="0.3">
      <c r="A79" s="1">
        <f>'Project Specific'!F31</f>
        <v>0</v>
      </c>
      <c r="B79" s="1">
        <f>'Project Specific'!G31</f>
        <v>0</v>
      </c>
      <c r="C79" s="1">
        <f>'Project Specific'!H31</f>
        <v>0</v>
      </c>
      <c r="D79" s="1">
        <f>'Project Specific'!B31</f>
        <v>0</v>
      </c>
      <c r="E79" s="1">
        <f>'Project Specific'!C31</f>
        <v>0</v>
      </c>
      <c r="F79" s="1" t="str">
        <f>'Project Specific'!D31</f>
        <v>Optional notes here</v>
      </c>
      <c r="G79" s="1" t="s">
        <v>101</v>
      </c>
      <c r="H79" s="1">
        <v>0</v>
      </c>
      <c r="I79" s="10" t="str">
        <f t="array" ref="I79">IF(ISERROR(INDEX($A$1:$G$79,SMALL(IF($A$1:$A$79=$I$1,ROW($A$1:$A$79)),ROW(78:78)),7)),"",INDEX($A$1:$G$79,SMALL(IF($A$1:$A$79=$I$1,ROW($A$1:$A$79)),ROW(78:78)),7))</f>
        <v/>
      </c>
      <c r="J79" s="1" t="str">
        <f t="array" ref="J79">IF(ISERROR(INDEX($A$1:$G$79,SMALL(IF($A$1:$A$79=$I$1,ROW($A$1:$A$79)),ROW(78:78)),4)),"",INDEX($A$1:$G$79,SMALL(IF($A$1:$A$79=$I$1,ROW($A$1:$A$79)),ROW(78:78)),4))</f>
        <v/>
      </c>
      <c r="K79" s="1" t="str">
        <f t="array" ref="K79">IF(ISERROR(INDEX($A$1:$G$79,SMALL(IF($A$1:$A$79=$I$1,ROW($A$1:$A$79)),ROW(78:78)),5)),"",INDEX($A$1:$G$79,SMALL(IF($A$1:$A$79=$I$1,ROW($A$1:$A$79)),ROW(78:78)),5))</f>
        <v/>
      </c>
      <c r="L79" s="1" t="str">
        <f t="array" ref="L79">IF(ISERROR(INDEX($A$1:$G$79,SMALL(IF($A$1:$A$79=$I$1,ROW($A$1:$A$79)),ROW(78:78)),6)),"",INDEX($A$1:$G$79,SMALL(IF($A$1:$A$79=$I$1,ROW($A$1:$A$79)),ROW(78:78)),6))</f>
        <v/>
      </c>
      <c r="M79" s="1" t="str">
        <f t="array" ref="M79">IF(ISERROR(INDEX($A$1:$H$79,SMALL(IF($A$1:$A$79=$I$1,ROW($A$1:$A$79)),ROW(78:78)),8)),"",INDEX($A$1:$H$79,SMALL(IF($A$1:$A$79=$I$1,ROW($A$1:$A$79)),ROW(78:78)),8))</f>
        <v/>
      </c>
      <c r="N79" s="10" t="str">
        <f t="array" ref="N79">IF(ISERROR(INDEX($A$1:$G$79,SMALL(IF($B$1:$B$79=$N$1,ROW($B$1:$B$79)),ROW(78:78)),6)),"",INDEX($A$1:$G$79,SMALL(IF($B$1:$B$79=$N$1,ROW($B$1:$B$79)),ROW(78:78)),6))</f>
        <v/>
      </c>
      <c r="O79" s="1" t="str">
        <f t="array" ref="O79">IF(ISERROR(INDEX($A$1:$G$79,SMALL(IF($B$1:$B$79=$N$1,ROW($B$1:$B$79)),ROW(78:78)),4)),"",INDEX($A$1:$G$79,SMALL(IF($B$1:$B$79=$N$1,ROW($B$1:$B$79)),ROW(78:78)),4))</f>
        <v/>
      </c>
      <c r="P79" s="1" t="str">
        <f t="array" ref="P79">IF(ISERROR(INDEX($A$1:$G$79,SMALL(IF($B$1:$B$79=$N$1,ROW($B$1:$B$79)),ROW(78:78)),5)),"",INDEX($A$1:$G$79,SMALL(IF($B$1:$B$79=$N$1,ROW($B$1:$B$79)),ROW(78:78)),5))</f>
        <v/>
      </c>
      <c r="Q79" s="1" t="str">
        <f t="array" ref="Q79">IF(ISERROR(INDEX($A$1:$G$79,SMALL(IF($B$1:$B$79=$N$1,ROW($B$1:$B$79)),ROW(78:78)),7)),"",INDEX($A$1:$G$79,SMALL(IF($B$1:$B$79=$N$1,ROW($B$1:$B$79)),ROW(78:78)),7))</f>
        <v/>
      </c>
      <c r="R79" s="1" t="str">
        <f t="array" ref="R79">IF(ISERROR(INDEX($A$1:$H$79,SMALL(IF($B$1:$B$79=$N$1,ROW($B$1:$B$79)),ROW(78:78)),8)),"",INDEX($A$1:$H$79,SMALL(IF($B$1:$B$79=$N$1,ROW($B$1:$B$79)),ROW(78:78)),8))</f>
        <v/>
      </c>
      <c r="S79" s="10" t="str">
        <f t="array" ref="S79">IF(ISERROR(INDEX($A$1:$G$79,SMALL(IF($C$1:$C$79=$S$1,ROW($C$1:$C$79)),ROW(78:78)),6)),"",INDEX($A$1:$G$79,SMALL(IF($C$1:$C$79=$S$1,ROW($C$1:$C$79)),ROW(78:78)),6))</f>
        <v/>
      </c>
      <c r="T79" s="1" t="str">
        <f t="array" ref="T79">IF(ISERROR(INDEX($A$1:$G$79,SMALL(IF($C$1:$C$79=$S$1,ROW($C$1:$C$79)),ROW(78:78)),4)),"",INDEX($A$1:$G$79,SMALL(IF($C$1:$C$79=$S$1,ROW($C$1:$C$79)),ROW(78:78)),4))</f>
        <v/>
      </c>
      <c r="U79" s="1" t="str">
        <f t="array" ref="U79">IF(ISERROR(INDEX($A$1:$G$79,SMALL(IF($C$1:$C$79=$S$1,ROW($C$1:$C$79)),ROW(78:78)),5)),"",INDEX($A$1:$G$79,SMALL(IF($C$1:$C$79=$S$1,ROW($C$1:$C$79)),ROW(78:78)),5))</f>
        <v/>
      </c>
      <c r="V79" s="1" t="str">
        <f t="array" ref="V79">IF(ISERROR(INDEX($A$1:$G$79,SMALL(IF($C$1:$C$79=$S$1,ROW($C$1:$C$79)),ROW(78:78)),7)),"",INDEX($A$1:$G$79,SMALL(IF($C$1:$C$79=$S$1,ROW($C$1:$C$79)),ROW(78:78)),7))</f>
        <v/>
      </c>
      <c r="W79" s="1" t="str">
        <f t="array" ref="W79">IF(ISERROR(INDEX($A$1:$H$79,SMALL(IF($C$1:$C$79=$S$1,ROW($C$1:$C$79)),ROW(78:78)),8)),"",INDEX($A$1:$H$79,SMALL(IF($C$1:$C$79=$S$1,ROW($C$1:$C$79)),ROW(78:78)),8))</f>
        <v/>
      </c>
      <c r="X79" s="1" t="s">
        <v>26</v>
      </c>
    </row>
    <row r="80" spans="1:24" x14ac:dyDescent="0.3">
      <c r="I80" s="10" t="str">
        <f t="array" ref="I80">IF(ISERROR(INDEX($A$1:$G$79,SMALL(IF($A$1:$A$79=$I$1,ROW($A$1:$A$79)),ROW(79:79)),7)),"",INDEX($A$1:$G$79,SMALL(IF($A$1:$A$79=$I$1,ROW($A$1:$A$79)),ROW(79:79)),7))</f>
        <v/>
      </c>
      <c r="J80" s="1" t="str">
        <f t="array" ref="J80">IF(ISERROR(INDEX($A$1:$G$79,SMALL(IF($A$1:$A$79=$I$1,ROW($A$1:$A$79)),ROW(79:79)),4)),"",INDEX($A$1:$G$79,SMALL(IF($A$1:$A$79=$I$1,ROW($A$1:$A$79)),ROW(79:79)),4))</f>
        <v/>
      </c>
      <c r="K80" s="1" t="str">
        <f t="array" ref="K80">IF(ISERROR(INDEX($A$1:$G$79,SMALL(IF($A$1:$A$79=$I$1,ROW($A$1:$A$79)),ROW(79:79)),5)),"",INDEX($A$1:$G$79,SMALL(IF($A$1:$A$79=$I$1,ROW($A$1:$A$79)),ROW(79:79)),5))</f>
        <v/>
      </c>
      <c r="L80" s="1" t="str">
        <f t="array" ref="L80">IF(ISERROR(INDEX($A$1:$G$79,SMALL(IF($A$1:$A$79=$I$1,ROW($A$1:$A$79)),ROW(79:79)),6)),"",INDEX($A$1:$G$79,SMALL(IF($A$1:$A$79=$I$1,ROW($A$1:$A$79)),ROW(79:79)),6))</f>
        <v/>
      </c>
      <c r="M80" s="1" t="str">
        <f t="array" ref="M80">IF(ISERROR(INDEX($A$1:$H$79,SMALL(IF($A$1:$A$79=$I$1,ROW($A$1:$A$79)),ROW(79:79)),8)),"",INDEX($A$1:$H$79,SMALL(IF($A$1:$A$79=$I$1,ROW($A$1:$A$79)),ROW(79:79)),8))</f>
        <v/>
      </c>
      <c r="N80" s="10" t="str">
        <f t="array" ref="N80">IF(ISERROR(INDEX($A$1:$G$79,SMALL(IF($B$1:$B$79=$N$1,ROW($B$1:$B$79)),ROW(79:79)),6)),"",INDEX($A$1:$G$79,SMALL(IF($B$1:$B$79=$N$1,ROW($B$1:$B$79)),ROW(79:79)),6))</f>
        <v/>
      </c>
      <c r="O80" s="1" t="str">
        <f t="array" ref="O80">IF(ISERROR(INDEX($A$1:$G$79,SMALL(IF($B$1:$B$79=$N$1,ROW($B$1:$B$79)),ROW(79:79)),4)),"",INDEX($A$1:$G$79,SMALL(IF($B$1:$B$79=$N$1,ROW($B$1:$B$79)),ROW(79:79)),4))</f>
        <v/>
      </c>
      <c r="P80" s="1" t="str">
        <f t="array" ref="P80">IF(ISERROR(INDEX($A$1:$G$79,SMALL(IF($B$1:$B$79=$N$1,ROW($B$1:$B$79)),ROW(79:79)),5)),"",INDEX($A$1:$G$79,SMALL(IF($B$1:$B$79=$N$1,ROW($B$1:$B$79)),ROW(79:79)),5))</f>
        <v/>
      </c>
      <c r="Q80" s="1" t="str">
        <f t="array" ref="Q80">IF(ISERROR(INDEX($A$1:$G$79,SMALL(IF($B$1:$B$79=$N$1,ROW($B$1:$B$79)),ROW(79:79)),7)),"",INDEX($A$1:$G$79,SMALL(IF($B$1:$B$79=$N$1,ROW($B$1:$B$79)),ROW(79:79)),7))</f>
        <v/>
      </c>
      <c r="R80" s="1" t="str">
        <f t="array" ref="R80">IF(ISERROR(INDEX($A$1:$H$79,SMALL(IF($B$1:$B$79=$N$1,ROW($B$1:$B$79)),ROW(79:79)),8)),"",INDEX($A$1:$H$79,SMALL(IF($B$1:$B$79=$N$1,ROW($B$1:$B$79)),ROW(79:79)),8))</f>
        <v/>
      </c>
      <c r="S80" s="10" t="str">
        <f t="array" ref="S80">IF(ISERROR(INDEX($A$1:$G$79,SMALL(IF($C$1:$C$79=$S$1,ROW($C$1:$C$79)),ROW(79:79)),6)),"",INDEX($A$1:$G$79,SMALL(IF($C$1:$C$79=$S$1,ROW($C$1:$C$79)),ROW(79:79)),6))</f>
        <v/>
      </c>
      <c r="T80" s="1" t="str">
        <f t="array" ref="T80">IF(ISERROR(INDEX($A$1:$G$79,SMALL(IF($C$1:$C$79=$S$1,ROW($C$1:$C$79)),ROW(79:79)),4)),"",INDEX($A$1:$G$79,SMALL(IF($C$1:$C$79=$S$1,ROW($C$1:$C$79)),ROW(79:79)),4))</f>
        <v/>
      </c>
      <c r="U80" s="1" t="str">
        <f t="array" ref="U80">IF(ISERROR(INDEX($A$1:$G$79,SMALL(IF($C$1:$C$79=$S$1,ROW($C$1:$C$79)),ROW(79:79)),5)),"",INDEX($A$1:$G$79,SMALL(IF($C$1:$C$79=$S$1,ROW($C$1:$C$79)),ROW(79:79)),5))</f>
        <v/>
      </c>
      <c r="V80" s="1" t="str">
        <f t="array" ref="V80">IF(ISERROR(INDEX($A$1:$G$79,SMALL(IF($C$1:$C$79=$S$1,ROW($C$1:$C$79)),ROW(79:79)),7)),"",INDEX($A$1:$G$79,SMALL(IF($C$1:$C$79=$S$1,ROW($C$1:$C$79)),ROW(79:79)),7))</f>
        <v/>
      </c>
      <c r="W80" s="1" t="str">
        <f t="array" ref="W80">IF(ISERROR(INDEX($A$1:$H$79,SMALL(IF($C$1:$C$79=$S$1,ROW($C$1:$C$79)),ROW(79:79)),8)),"",INDEX($A$1:$H$79,SMALL(IF($C$1:$C$79=$S$1,ROW($C$1:$C$79)),ROW(79:79)),8))</f>
        <v/>
      </c>
      <c r="X80" s="1" t="s">
        <v>26</v>
      </c>
    </row>
    <row r="81" spans="9:24" x14ac:dyDescent="0.3">
      <c r="I81" s="10" t="str">
        <f t="array" ref="I81">IF(ISERROR(INDEX($A$1:$G$79,SMALL(IF($A$1:$A$79=$I$1,ROW($A$1:$A$79)),ROW(80:80)),7)),"",INDEX($A$1:$G$79,SMALL(IF($A$1:$A$79=$I$1,ROW($A$1:$A$79)),ROW(80:80)),7))</f>
        <v/>
      </c>
      <c r="J81" s="1" t="str">
        <f t="array" ref="J81">IF(ISERROR(INDEX($A$1:$G$79,SMALL(IF($A$1:$A$79=$I$1,ROW($A$1:$A$79)),ROW(80:80)),4)),"",INDEX($A$1:$G$79,SMALL(IF($A$1:$A$79=$I$1,ROW($A$1:$A$79)),ROW(80:80)),4))</f>
        <v/>
      </c>
      <c r="K81" s="1" t="str">
        <f t="array" ref="K81">IF(ISERROR(INDEX($A$1:$G$79,SMALL(IF($A$1:$A$79=$I$1,ROW($A$1:$A$79)),ROW(80:80)),5)),"",INDEX($A$1:$G$79,SMALL(IF($A$1:$A$79=$I$1,ROW($A$1:$A$79)),ROW(80:80)),5))</f>
        <v/>
      </c>
      <c r="L81" s="1" t="str">
        <f t="array" ref="L81">IF(ISERROR(INDEX($A$1:$G$79,SMALL(IF($A$1:$A$79=$I$1,ROW($A$1:$A$79)),ROW(80:80)),6)),"",INDEX($A$1:$G$79,SMALL(IF($A$1:$A$79=$I$1,ROW($A$1:$A$79)),ROW(80:80)),6))</f>
        <v/>
      </c>
      <c r="M81" s="1" t="str">
        <f t="array" ref="M81">IF(ISERROR(INDEX($A$1:$H$79,SMALL(IF($A$1:$A$79=$I$1,ROW($A$1:$A$79)),ROW(80:80)),8)),"",INDEX($A$1:$H$79,SMALL(IF($A$1:$A$79=$I$1,ROW($A$1:$A$79)),ROW(80:80)),8))</f>
        <v/>
      </c>
      <c r="N81" s="10" t="str">
        <f t="array" ref="N81">IF(ISERROR(INDEX($A$1:$G$79,SMALL(IF($B$1:$B$79=$N$1,ROW($B$1:$B$79)),ROW(80:80)),6)),"",INDEX($A$1:$G$79,SMALL(IF($B$1:$B$79=$N$1,ROW($B$1:$B$79)),ROW(80:80)),6))</f>
        <v/>
      </c>
      <c r="O81" s="1" t="str">
        <f t="array" ref="O81">IF(ISERROR(INDEX($A$1:$G$79,SMALL(IF($B$1:$B$79=$N$1,ROW($B$1:$B$79)),ROW(80:80)),4)),"",INDEX($A$1:$G$79,SMALL(IF($B$1:$B$79=$N$1,ROW($B$1:$B$79)),ROW(80:80)),4))</f>
        <v/>
      </c>
      <c r="P81" s="1" t="str">
        <f t="array" ref="P81">IF(ISERROR(INDEX($A$1:$G$79,SMALL(IF($B$1:$B$79=$N$1,ROW($B$1:$B$79)),ROW(80:80)),5)),"",INDEX($A$1:$G$79,SMALL(IF($B$1:$B$79=$N$1,ROW($B$1:$B$79)),ROW(80:80)),5))</f>
        <v/>
      </c>
      <c r="Q81" s="1" t="str">
        <f t="array" ref="Q81">IF(ISERROR(INDEX($A$1:$G$79,SMALL(IF($B$1:$B$79=$N$1,ROW($B$1:$B$79)),ROW(80:80)),7)),"",INDEX($A$1:$G$79,SMALL(IF($B$1:$B$79=$N$1,ROW($B$1:$B$79)),ROW(80:80)),7))</f>
        <v/>
      </c>
      <c r="R81" s="1" t="str">
        <f t="array" ref="R81">IF(ISERROR(INDEX($A$1:$H$79,SMALL(IF($B$1:$B$79=$N$1,ROW($B$1:$B$79)),ROW(80:80)),8)),"",INDEX($A$1:$H$79,SMALL(IF($B$1:$B$79=$N$1,ROW($B$1:$B$79)),ROW(80:80)),8))</f>
        <v/>
      </c>
      <c r="S81" s="10" t="str">
        <f t="array" ref="S81">IF(ISERROR(INDEX($A$1:$G$79,SMALL(IF($C$1:$C$79=$S$1,ROW($C$1:$C$79)),ROW(80:80)),6)),"",INDEX($A$1:$G$79,SMALL(IF($C$1:$C$79=$S$1,ROW($C$1:$C$79)),ROW(80:80)),6))</f>
        <v/>
      </c>
      <c r="T81" s="1" t="str">
        <f t="array" ref="T81">IF(ISERROR(INDEX($A$1:$G$79,SMALL(IF($C$1:$C$79=$S$1,ROW($C$1:$C$79)),ROW(80:80)),4)),"",INDEX($A$1:$G$79,SMALL(IF($C$1:$C$79=$S$1,ROW($C$1:$C$79)),ROW(80:80)),4))</f>
        <v/>
      </c>
      <c r="U81" s="1" t="str">
        <f t="array" ref="U81">IF(ISERROR(INDEX($A$1:$G$79,SMALL(IF($C$1:$C$79=$S$1,ROW($C$1:$C$79)),ROW(80:80)),5)),"",INDEX($A$1:$G$79,SMALL(IF($C$1:$C$79=$S$1,ROW($C$1:$C$79)),ROW(80:80)),5))</f>
        <v/>
      </c>
      <c r="V81" s="1" t="str">
        <f t="array" ref="V81">IF(ISERROR(INDEX($A$1:$G$79,SMALL(IF($C$1:$C$79=$S$1,ROW($C$1:$C$79)),ROW(80:80)),7)),"",INDEX($A$1:$G$79,SMALL(IF($C$1:$C$79=$S$1,ROW($C$1:$C$79)),ROW(80:80)),7))</f>
        <v/>
      </c>
      <c r="W81" s="1" t="str">
        <f t="array" ref="W81">IF(ISERROR(INDEX($A$1:$H$79,SMALL(IF($C$1:$C$79=$S$1,ROW($C$1:$C$79)),ROW(80:80)),8)),"",INDEX($A$1:$H$79,SMALL(IF($C$1:$C$79=$S$1,ROW($C$1:$C$79)),ROW(80:80)),8))</f>
        <v/>
      </c>
      <c r="X81" s="1" t="s">
        <v>26</v>
      </c>
    </row>
    <row r="82" spans="9:24" x14ac:dyDescent="0.3">
      <c r="I82" s="10" t="str">
        <f t="array" ref="I82">IF(ISERROR(INDEX($A$1:$G$79,SMALL(IF($A$1:$A$79=$I$1,ROW($A$1:$A$79)),ROW(81:81)),7)),"",INDEX($A$1:$G$79,SMALL(IF($A$1:$A$79=$I$1,ROW($A$1:$A$79)),ROW(81:81)),7))</f>
        <v/>
      </c>
      <c r="J82" s="1" t="str">
        <f t="array" ref="J82">IF(ISERROR(INDEX($A$1:$G$79,SMALL(IF($A$1:$A$79=$I$1,ROW($A$1:$A$79)),ROW(81:81)),4)),"",INDEX($A$1:$G$79,SMALL(IF($A$1:$A$79=$I$1,ROW($A$1:$A$79)),ROW(81:81)),4))</f>
        <v/>
      </c>
      <c r="K82" s="1" t="str">
        <f t="array" ref="K82">IF(ISERROR(INDEX($A$1:$G$79,SMALL(IF($A$1:$A$79=$I$1,ROW($A$1:$A$79)),ROW(81:81)),5)),"",INDEX($A$1:$G$79,SMALL(IF($A$1:$A$79=$I$1,ROW($A$1:$A$79)),ROW(81:81)),5))</f>
        <v/>
      </c>
      <c r="L82" s="1" t="str">
        <f t="array" ref="L82">IF(ISERROR(INDEX($A$1:$G$79,SMALL(IF($A$1:$A$79=$I$1,ROW($A$1:$A$79)),ROW(81:81)),6)),"",INDEX($A$1:$G$79,SMALL(IF($A$1:$A$79=$I$1,ROW($A$1:$A$79)),ROW(81:81)),6))</f>
        <v/>
      </c>
      <c r="M82" s="1" t="str">
        <f t="array" ref="M82">IF(ISERROR(INDEX($A$1:$H$79,SMALL(IF($A$1:$A$79=$I$1,ROW($A$1:$A$79)),ROW(81:81)),8)),"",INDEX($A$1:$H$79,SMALL(IF($A$1:$A$79=$I$1,ROW($A$1:$A$79)),ROW(81:81)),8))</f>
        <v/>
      </c>
      <c r="N82" s="10" t="str">
        <f t="array" ref="N82">IF(ISERROR(INDEX($A$1:$G$79,SMALL(IF($B$1:$B$79=$N$1,ROW($B$1:$B$79)),ROW(81:81)),6)),"",INDEX($A$1:$G$79,SMALL(IF($B$1:$B$79=$N$1,ROW($B$1:$B$79)),ROW(81:81)),6))</f>
        <v/>
      </c>
      <c r="O82" s="1" t="str">
        <f t="array" ref="O82">IF(ISERROR(INDEX($A$1:$G$79,SMALL(IF($B$1:$B$79=$N$1,ROW($B$1:$B$79)),ROW(81:81)),4)),"",INDEX($A$1:$G$79,SMALL(IF($B$1:$B$79=$N$1,ROW($B$1:$B$79)),ROW(81:81)),4))</f>
        <v/>
      </c>
      <c r="P82" s="1" t="str">
        <f t="array" ref="P82">IF(ISERROR(INDEX($A$1:$G$79,SMALL(IF($B$1:$B$79=$N$1,ROW($B$1:$B$79)),ROW(81:81)),5)),"",INDEX($A$1:$G$79,SMALL(IF($B$1:$B$79=$N$1,ROW($B$1:$B$79)),ROW(81:81)),5))</f>
        <v/>
      </c>
      <c r="Q82" s="1" t="str">
        <f t="array" ref="Q82">IF(ISERROR(INDEX($A$1:$G$79,SMALL(IF($B$1:$B$79=$N$1,ROW($B$1:$B$79)),ROW(81:81)),7)),"",INDEX($A$1:$G$79,SMALL(IF($B$1:$B$79=$N$1,ROW($B$1:$B$79)),ROW(81:81)),7))</f>
        <v/>
      </c>
      <c r="R82" s="1" t="str">
        <f t="array" ref="R82">IF(ISERROR(INDEX($A$1:$H$79,SMALL(IF($B$1:$B$79=$N$1,ROW($B$1:$B$79)),ROW(81:81)),8)),"",INDEX($A$1:$H$79,SMALL(IF($B$1:$B$79=$N$1,ROW($B$1:$B$79)),ROW(81:81)),8))</f>
        <v/>
      </c>
      <c r="S82" s="10" t="str">
        <f t="array" ref="S82">IF(ISERROR(INDEX($A$1:$G$79,SMALL(IF($C$1:$C$79=$S$1,ROW($C$1:$C$79)),ROW(81:81)),6)),"",INDEX($A$1:$G$79,SMALL(IF($C$1:$C$79=$S$1,ROW($C$1:$C$79)),ROW(81:81)),6))</f>
        <v/>
      </c>
      <c r="T82" s="1" t="str">
        <f t="array" ref="T82">IF(ISERROR(INDEX($A$1:$G$79,SMALL(IF($C$1:$C$79=$S$1,ROW($C$1:$C$79)),ROW(81:81)),4)),"",INDEX($A$1:$G$79,SMALL(IF($C$1:$C$79=$S$1,ROW($C$1:$C$79)),ROW(81:81)),4))</f>
        <v/>
      </c>
      <c r="U82" s="1" t="str">
        <f t="array" ref="U82">IF(ISERROR(INDEX($A$1:$G$79,SMALL(IF($C$1:$C$79=$S$1,ROW($C$1:$C$79)),ROW(81:81)),5)),"",INDEX($A$1:$G$79,SMALL(IF($C$1:$C$79=$S$1,ROW($C$1:$C$79)),ROW(81:81)),5))</f>
        <v/>
      </c>
      <c r="V82" s="1" t="str">
        <f t="array" ref="V82">IF(ISERROR(INDEX($A$1:$G$79,SMALL(IF($C$1:$C$79=$S$1,ROW($C$1:$C$79)),ROW(81:81)),7)),"",INDEX($A$1:$G$79,SMALL(IF($C$1:$C$79=$S$1,ROW($C$1:$C$79)),ROW(81:81)),7))</f>
        <v/>
      </c>
      <c r="W82" s="1" t="str">
        <f t="array" ref="W82">IF(ISERROR(INDEX($A$1:$H$79,SMALL(IF($C$1:$C$79=$S$1,ROW($C$1:$C$79)),ROW(81:81)),8)),"",INDEX($A$1:$H$79,SMALL(IF($C$1:$C$79=$S$1,ROW($C$1:$C$79)),ROW(81:81)),8))</f>
        <v/>
      </c>
      <c r="X82" s="1" t="s">
        <v>26</v>
      </c>
    </row>
    <row r="83" spans="9:24" x14ac:dyDescent="0.3">
      <c r="I83" s="10" t="str">
        <f t="array" ref="I83">IF(ISERROR(INDEX($A$1:$G$79,SMALL(IF($A$1:$A$79=$I$1,ROW($A$1:$A$79)),ROW(82:82)),7)),"",INDEX($A$1:$G$79,SMALL(IF($A$1:$A$79=$I$1,ROW($A$1:$A$79)),ROW(82:82)),7))</f>
        <v/>
      </c>
      <c r="J83" s="1" t="str">
        <f t="array" ref="J83">IF(ISERROR(INDEX($A$1:$G$79,SMALL(IF($A$1:$A$79=$I$1,ROW($A$1:$A$79)),ROW(82:82)),4)),"",INDEX($A$1:$G$79,SMALL(IF($A$1:$A$79=$I$1,ROW($A$1:$A$79)),ROW(82:82)),4))</f>
        <v/>
      </c>
      <c r="K83" s="1" t="str">
        <f t="array" ref="K83">IF(ISERROR(INDEX($A$1:$G$79,SMALL(IF($A$1:$A$79=$I$1,ROW($A$1:$A$79)),ROW(82:82)),5)),"",INDEX($A$1:$G$79,SMALL(IF($A$1:$A$79=$I$1,ROW($A$1:$A$79)),ROW(82:82)),5))</f>
        <v/>
      </c>
      <c r="L83" s="1" t="str">
        <f t="array" ref="L83">IF(ISERROR(INDEX($A$1:$G$79,SMALL(IF($A$1:$A$79=$I$1,ROW($A$1:$A$79)),ROW(82:82)),6)),"",INDEX($A$1:$G$79,SMALL(IF($A$1:$A$79=$I$1,ROW($A$1:$A$79)),ROW(82:82)),6))</f>
        <v/>
      </c>
      <c r="M83" s="1" t="str">
        <f t="array" ref="M83">IF(ISERROR(INDEX($A$1:$H$79,SMALL(IF($A$1:$A$79=$I$1,ROW($A$1:$A$79)),ROW(82:82)),8)),"",INDEX($A$1:$H$79,SMALL(IF($A$1:$A$79=$I$1,ROW($A$1:$A$79)),ROW(82:82)),8))</f>
        <v/>
      </c>
      <c r="N83" s="10" t="str">
        <f t="array" ref="N83">IF(ISERROR(INDEX($A$1:$G$79,SMALL(IF($B$1:$B$79=$N$1,ROW($B$1:$B$79)),ROW(82:82)),6)),"",INDEX($A$1:$G$79,SMALL(IF($B$1:$B$79=$N$1,ROW($B$1:$B$79)),ROW(82:82)),6))</f>
        <v/>
      </c>
      <c r="O83" s="1" t="str">
        <f t="array" ref="O83">IF(ISERROR(INDEX($A$1:$G$79,SMALL(IF($B$1:$B$79=$N$1,ROW($B$1:$B$79)),ROW(82:82)),4)),"",INDEX($A$1:$G$79,SMALL(IF($B$1:$B$79=$N$1,ROW($B$1:$B$79)),ROW(82:82)),4))</f>
        <v/>
      </c>
      <c r="P83" s="1" t="str">
        <f t="array" ref="P83">IF(ISERROR(INDEX($A$1:$G$79,SMALL(IF($B$1:$B$79=$N$1,ROW($B$1:$B$79)),ROW(82:82)),5)),"",INDEX($A$1:$G$79,SMALL(IF($B$1:$B$79=$N$1,ROW($B$1:$B$79)),ROW(82:82)),5))</f>
        <v/>
      </c>
      <c r="Q83" s="1" t="str">
        <f t="array" ref="Q83">IF(ISERROR(INDEX($A$1:$G$79,SMALL(IF($B$1:$B$79=$N$1,ROW($B$1:$B$79)),ROW(82:82)),7)),"",INDEX($A$1:$G$79,SMALL(IF($B$1:$B$79=$N$1,ROW($B$1:$B$79)),ROW(82:82)),7))</f>
        <v/>
      </c>
      <c r="R83" s="1" t="str">
        <f t="array" ref="R83">IF(ISERROR(INDEX($A$1:$H$79,SMALL(IF($B$1:$B$79=$N$1,ROW($B$1:$B$79)),ROW(82:82)),8)),"",INDEX($A$1:$H$79,SMALL(IF($B$1:$B$79=$N$1,ROW($B$1:$B$79)),ROW(82:82)),8))</f>
        <v/>
      </c>
      <c r="S83" s="10" t="str">
        <f t="array" ref="S83">IF(ISERROR(INDEX($A$1:$G$79,SMALL(IF($C$1:$C$79=$S$1,ROW($C$1:$C$79)),ROW(82:82)),6)),"",INDEX($A$1:$G$79,SMALL(IF($C$1:$C$79=$S$1,ROW($C$1:$C$79)),ROW(82:82)),6))</f>
        <v/>
      </c>
      <c r="T83" s="1" t="str">
        <f t="array" ref="T83">IF(ISERROR(INDEX($A$1:$G$79,SMALL(IF($C$1:$C$79=$S$1,ROW($C$1:$C$79)),ROW(82:82)),4)),"",INDEX($A$1:$G$79,SMALL(IF($C$1:$C$79=$S$1,ROW($C$1:$C$79)),ROW(82:82)),4))</f>
        <v/>
      </c>
      <c r="U83" s="1" t="str">
        <f t="array" ref="U83">IF(ISERROR(INDEX($A$1:$G$79,SMALL(IF($C$1:$C$79=$S$1,ROW($C$1:$C$79)),ROW(82:82)),5)),"",INDEX($A$1:$G$79,SMALL(IF($C$1:$C$79=$S$1,ROW($C$1:$C$79)),ROW(82:82)),5))</f>
        <v/>
      </c>
      <c r="V83" s="1" t="str">
        <f t="array" ref="V83">IF(ISERROR(INDEX($A$1:$G$79,SMALL(IF($C$1:$C$79=$S$1,ROW($C$1:$C$79)),ROW(82:82)),7)),"",INDEX($A$1:$G$79,SMALL(IF($C$1:$C$79=$S$1,ROW($C$1:$C$79)),ROW(82:82)),7))</f>
        <v/>
      </c>
      <c r="W83" s="1" t="str">
        <f t="array" ref="W83">IF(ISERROR(INDEX($A$1:$H$79,SMALL(IF($C$1:$C$79=$S$1,ROW($C$1:$C$79)),ROW(82:82)),8)),"",INDEX($A$1:$H$79,SMALL(IF($C$1:$C$79=$S$1,ROW($C$1:$C$79)),ROW(82:82)),8))</f>
        <v/>
      </c>
      <c r="X83" s="1" t="s">
        <v>26</v>
      </c>
    </row>
    <row r="84" spans="9:24" x14ac:dyDescent="0.3">
      <c r="I84" s="10" t="str">
        <f t="array" ref="I84">IF(ISERROR(INDEX($A$1:$G$79,SMALL(IF($A$1:$A$79=$I$1,ROW($A$1:$A$79)),ROW(83:83)),7)),"",INDEX($A$1:$G$79,SMALL(IF($A$1:$A$79=$I$1,ROW($A$1:$A$79)),ROW(83:83)),7))</f>
        <v/>
      </c>
      <c r="J84" s="1" t="str">
        <f t="array" ref="J84">IF(ISERROR(INDEX($A$1:$G$79,SMALL(IF($A$1:$A$79=$I$1,ROW($A$1:$A$79)),ROW(83:83)),4)),"",INDEX($A$1:$G$79,SMALL(IF($A$1:$A$79=$I$1,ROW($A$1:$A$79)),ROW(83:83)),4))</f>
        <v/>
      </c>
      <c r="K84" s="1" t="str">
        <f t="array" ref="K84">IF(ISERROR(INDEX($A$1:$G$79,SMALL(IF($A$1:$A$79=$I$1,ROW($A$1:$A$79)),ROW(83:83)),5)),"",INDEX($A$1:$G$79,SMALL(IF($A$1:$A$79=$I$1,ROW($A$1:$A$79)),ROW(83:83)),5))</f>
        <v/>
      </c>
      <c r="L84" s="1" t="str">
        <f t="array" ref="L84">IF(ISERROR(INDEX($A$1:$G$79,SMALL(IF($A$1:$A$79=$I$1,ROW($A$1:$A$79)),ROW(83:83)),6)),"",INDEX($A$1:$G$79,SMALL(IF($A$1:$A$79=$I$1,ROW($A$1:$A$79)),ROW(83:83)),6))</f>
        <v/>
      </c>
      <c r="M84" s="1" t="str">
        <f t="array" ref="M84">IF(ISERROR(INDEX($A$1:$H$79,SMALL(IF($A$1:$A$79=$I$1,ROW($A$1:$A$79)),ROW(83:83)),8)),"",INDEX($A$1:$H$79,SMALL(IF($A$1:$A$79=$I$1,ROW($A$1:$A$79)),ROW(83:83)),8))</f>
        <v/>
      </c>
      <c r="N84" s="10" t="str">
        <f t="array" ref="N84">IF(ISERROR(INDEX($A$1:$G$79,SMALL(IF($B$1:$B$79=$N$1,ROW($B$1:$B$79)),ROW(83:83)),6)),"",INDEX($A$1:$G$79,SMALL(IF($B$1:$B$79=$N$1,ROW($B$1:$B$79)),ROW(83:83)),6))</f>
        <v/>
      </c>
      <c r="O84" s="1" t="str">
        <f t="array" ref="O84">IF(ISERROR(INDEX($A$1:$G$79,SMALL(IF($B$1:$B$79=$N$1,ROW($B$1:$B$79)),ROW(83:83)),4)),"",INDEX($A$1:$G$79,SMALL(IF($B$1:$B$79=$N$1,ROW($B$1:$B$79)),ROW(83:83)),4))</f>
        <v/>
      </c>
      <c r="P84" s="1" t="str">
        <f t="array" ref="P84">IF(ISERROR(INDEX($A$1:$G$79,SMALL(IF($B$1:$B$79=$N$1,ROW($B$1:$B$79)),ROW(83:83)),5)),"",INDEX($A$1:$G$79,SMALL(IF($B$1:$B$79=$N$1,ROW($B$1:$B$79)),ROW(83:83)),5))</f>
        <v/>
      </c>
      <c r="Q84" s="1" t="str">
        <f t="array" ref="Q84">IF(ISERROR(INDEX($A$1:$G$79,SMALL(IF($B$1:$B$79=$N$1,ROW($B$1:$B$79)),ROW(83:83)),7)),"",INDEX($A$1:$G$79,SMALL(IF($B$1:$B$79=$N$1,ROW($B$1:$B$79)),ROW(83:83)),7))</f>
        <v/>
      </c>
      <c r="R84" s="1" t="str">
        <f t="array" ref="R84">IF(ISERROR(INDEX($A$1:$H$79,SMALL(IF($B$1:$B$79=$N$1,ROW($B$1:$B$79)),ROW(83:83)),8)),"",INDEX($A$1:$H$79,SMALL(IF($B$1:$B$79=$N$1,ROW($B$1:$B$79)),ROW(83:83)),8))</f>
        <v/>
      </c>
      <c r="S84" s="10" t="str">
        <f t="array" ref="S84">IF(ISERROR(INDEX($A$1:$G$79,SMALL(IF($C$1:$C$79=$S$1,ROW($C$1:$C$79)),ROW(83:83)),6)),"",INDEX($A$1:$G$79,SMALL(IF($C$1:$C$79=$S$1,ROW($C$1:$C$79)),ROW(83:83)),6))</f>
        <v/>
      </c>
      <c r="T84" s="1" t="str">
        <f t="array" ref="T84">IF(ISERROR(INDEX($A$1:$G$79,SMALL(IF($C$1:$C$79=$S$1,ROW($C$1:$C$79)),ROW(83:83)),4)),"",INDEX($A$1:$G$79,SMALL(IF($C$1:$C$79=$S$1,ROW($C$1:$C$79)),ROW(83:83)),4))</f>
        <v/>
      </c>
      <c r="U84" s="1" t="str">
        <f t="array" ref="U84">IF(ISERROR(INDEX($A$1:$G$79,SMALL(IF($C$1:$C$79=$S$1,ROW($C$1:$C$79)),ROW(83:83)),5)),"",INDEX($A$1:$G$79,SMALL(IF($C$1:$C$79=$S$1,ROW($C$1:$C$79)),ROW(83:83)),5))</f>
        <v/>
      </c>
      <c r="V84" s="1" t="str">
        <f t="array" ref="V84">IF(ISERROR(INDEX($A$1:$G$79,SMALL(IF($C$1:$C$79=$S$1,ROW($C$1:$C$79)),ROW(83:83)),7)),"",INDEX($A$1:$G$79,SMALL(IF($C$1:$C$79=$S$1,ROW($C$1:$C$79)),ROW(83:83)),7))</f>
        <v/>
      </c>
      <c r="W84" s="1" t="str">
        <f t="array" ref="W84">IF(ISERROR(INDEX($A$1:$H$79,SMALL(IF($C$1:$C$79=$S$1,ROW($C$1:$C$79)),ROW(83:83)),8)),"",INDEX($A$1:$H$79,SMALL(IF($C$1:$C$79=$S$1,ROW($C$1:$C$79)),ROW(83:83)),8))</f>
        <v/>
      </c>
      <c r="X84" s="1" t="s">
        <v>26</v>
      </c>
    </row>
    <row r="85" spans="9:24" x14ac:dyDescent="0.3">
      <c r="I85" s="10" t="str">
        <f t="array" ref="I85">IF(ISERROR(INDEX($A$1:$G$79,SMALL(IF($A$1:$A$79=$I$1,ROW($A$1:$A$79)),ROW(84:84)),7)),"",INDEX($A$1:$G$79,SMALL(IF($A$1:$A$79=$I$1,ROW($A$1:$A$79)),ROW(84:84)),7))</f>
        <v/>
      </c>
      <c r="J85" s="1" t="str">
        <f t="array" ref="J85">IF(ISERROR(INDEX($A$1:$G$79,SMALL(IF($A$1:$A$79=$I$1,ROW($A$1:$A$79)),ROW(84:84)),4)),"",INDEX($A$1:$G$79,SMALL(IF($A$1:$A$79=$I$1,ROW($A$1:$A$79)),ROW(84:84)),4))</f>
        <v/>
      </c>
      <c r="K85" s="1" t="str">
        <f t="array" ref="K85">IF(ISERROR(INDEX($A$1:$G$79,SMALL(IF($A$1:$A$79=$I$1,ROW($A$1:$A$79)),ROW(84:84)),5)),"",INDEX($A$1:$G$79,SMALL(IF($A$1:$A$79=$I$1,ROW($A$1:$A$79)),ROW(84:84)),5))</f>
        <v/>
      </c>
      <c r="L85" s="1" t="str">
        <f t="array" ref="L85">IF(ISERROR(INDEX($A$1:$G$79,SMALL(IF($A$1:$A$79=$I$1,ROW($A$1:$A$79)),ROW(84:84)),6)),"",INDEX($A$1:$G$79,SMALL(IF($A$1:$A$79=$I$1,ROW($A$1:$A$79)),ROW(84:84)),6))</f>
        <v/>
      </c>
      <c r="M85" s="1" t="str">
        <f t="array" ref="M85">IF(ISERROR(INDEX($A$1:$H$79,SMALL(IF($A$1:$A$79=$I$1,ROW($A$1:$A$79)),ROW(84:84)),8)),"",INDEX($A$1:$H$79,SMALL(IF($A$1:$A$79=$I$1,ROW($A$1:$A$79)),ROW(84:84)),8))</f>
        <v/>
      </c>
      <c r="N85" s="10" t="str">
        <f t="array" ref="N85">IF(ISERROR(INDEX($A$1:$G$79,SMALL(IF($B$1:$B$79=$N$1,ROW($B$1:$B$79)),ROW(84:84)),6)),"",INDEX($A$1:$G$79,SMALL(IF($B$1:$B$79=$N$1,ROW($B$1:$B$79)),ROW(84:84)),6))</f>
        <v/>
      </c>
      <c r="O85" s="1" t="str">
        <f t="array" ref="O85">IF(ISERROR(INDEX($A$1:$G$79,SMALL(IF($B$1:$B$79=$N$1,ROW($B$1:$B$79)),ROW(84:84)),4)),"",INDEX($A$1:$G$79,SMALL(IF($B$1:$B$79=$N$1,ROW($B$1:$B$79)),ROW(84:84)),4))</f>
        <v/>
      </c>
      <c r="P85" s="1" t="str">
        <f t="array" ref="P85">IF(ISERROR(INDEX($A$1:$G$79,SMALL(IF($B$1:$B$79=$N$1,ROW($B$1:$B$79)),ROW(84:84)),5)),"",INDEX($A$1:$G$79,SMALL(IF($B$1:$B$79=$N$1,ROW($B$1:$B$79)),ROW(84:84)),5))</f>
        <v/>
      </c>
      <c r="Q85" s="1" t="str">
        <f t="array" ref="Q85">IF(ISERROR(INDEX($A$1:$G$79,SMALL(IF($B$1:$B$79=$N$1,ROW($B$1:$B$79)),ROW(84:84)),7)),"",INDEX($A$1:$G$79,SMALL(IF($B$1:$B$79=$N$1,ROW($B$1:$B$79)),ROW(84:84)),7))</f>
        <v/>
      </c>
      <c r="R85" s="1" t="str">
        <f t="array" ref="R85">IF(ISERROR(INDEX($A$1:$H$79,SMALL(IF($B$1:$B$79=$N$1,ROW($B$1:$B$79)),ROW(84:84)),8)),"",INDEX($A$1:$H$79,SMALL(IF($B$1:$B$79=$N$1,ROW($B$1:$B$79)),ROW(84:84)),8))</f>
        <v/>
      </c>
      <c r="S85" s="10" t="str">
        <f t="array" ref="S85">IF(ISERROR(INDEX($A$1:$G$79,SMALL(IF($C$1:$C$79=$S$1,ROW($C$1:$C$79)),ROW(84:84)),6)),"",INDEX($A$1:$G$79,SMALL(IF($C$1:$C$79=$S$1,ROW($C$1:$C$79)),ROW(84:84)),6))</f>
        <v/>
      </c>
      <c r="T85" s="1" t="str">
        <f t="array" ref="T85">IF(ISERROR(INDEX($A$1:$G$79,SMALL(IF($C$1:$C$79=$S$1,ROW($C$1:$C$79)),ROW(84:84)),4)),"",INDEX($A$1:$G$79,SMALL(IF($C$1:$C$79=$S$1,ROW($C$1:$C$79)),ROW(84:84)),4))</f>
        <v/>
      </c>
      <c r="U85" s="1" t="str">
        <f t="array" ref="U85">IF(ISERROR(INDEX($A$1:$G$79,SMALL(IF($C$1:$C$79=$S$1,ROW($C$1:$C$79)),ROW(84:84)),5)),"",INDEX($A$1:$G$79,SMALL(IF($C$1:$C$79=$S$1,ROW($C$1:$C$79)),ROW(84:84)),5))</f>
        <v/>
      </c>
      <c r="V85" s="1" t="str">
        <f t="array" ref="V85">IF(ISERROR(INDEX($A$1:$G$79,SMALL(IF($C$1:$C$79=$S$1,ROW($C$1:$C$79)),ROW(84:84)),7)),"",INDEX($A$1:$G$79,SMALL(IF($C$1:$C$79=$S$1,ROW($C$1:$C$79)),ROW(84:84)),7))</f>
        <v/>
      </c>
      <c r="W85" s="1" t="str">
        <f t="array" ref="W85">IF(ISERROR(INDEX($A$1:$H$79,SMALL(IF($C$1:$C$79=$S$1,ROW($C$1:$C$79)),ROW(84:84)),8)),"",INDEX($A$1:$H$79,SMALL(IF($C$1:$C$79=$S$1,ROW($C$1:$C$79)),ROW(84:84)),8))</f>
        <v/>
      </c>
      <c r="X85" s="1" t="s">
        <v>26</v>
      </c>
    </row>
    <row r="86" spans="9:24" x14ac:dyDescent="0.3">
      <c r="I86" s="10" t="str">
        <f t="array" ref="I86">IF(ISERROR(INDEX($A$1:$G$79,SMALL(IF($A$1:$A$79=$I$1,ROW($A$1:$A$79)),ROW(85:85)),7)),"",INDEX($A$1:$G$79,SMALL(IF($A$1:$A$79=$I$1,ROW($A$1:$A$79)),ROW(85:85)),7))</f>
        <v/>
      </c>
      <c r="J86" s="1" t="str">
        <f t="array" ref="J86">IF(ISERROR(INDEX($A$1:$G$79,SMALL(IF($A$1:$A$79=$I$1,ROW($A$1:$A$79)),ROW(85:85)),4)),"",INDEX($A$1:$G$79,SMALL(IF($A$1:$A$79=$I$1,ROW($A$1:$A$79)),ROW(85:85)),4))</f>
        <v/>
      </c>
      <c r="K86" s="1" t="str">
        <f t="array" ref="K86">IF(ISERROR(INDEX($A$1:$G$79,SMALL(IF($A$1:$A$79=$I$1,ROW($A$1:$A$79)),ROW(85:85)),5)),"",INDEX($A$1:$G$79,SMALL(IF($A$1:$A$79=$I$1,ROW($A$1:$A$79)),ROW(85:85)),5))</f>
        <v/>
      </c>
      <c r="L86" s="1" t="str">
        <f t="array" ref="L86">IF(ISERROR(INDEX($A$1:$G$79,SMALL(IF($A$1:$A$79=$I$1,ROW($A$1:$A$79)),ROW(85:85)),6)),"",INDEX($A$1:$G$79,SMALL(IF($A$1:$A$79=$I$1,ROW($A$1:$A$79)),ROW(85:85)),6))</f>
        <v/>
      </c>
      <c r="M86" s="1" t="str">
        <f t="array" ref="M86">IF(ISERROR(INDEX($A$1:$H$79,SMALL(IF($A$1:$A$79=$I$1,ROW($A$1:$A$79)),ROW(85:85)),8)),"",INDEX($A$1:$H$79,SMALL(IF($A$1:$A$79=$I$1,ROW($A$1:$A$79)),ROW(85:85)),8))</f>
        <v/>
      </c>
      <c r="N86" s="10" t="str">
        <f t="array" ref="N86">IF(ISERROR(INDEX($A$1:$G$79,SMALL(IF($B$1:$B$79=$N$1,ROW($B$1:$B$79)),ROW(85:85)),6)),"",INDEX($A$1:$G$79,SMALL(IF($B$1:$B$79=$N$1,ROW($B$1:$B$79)),ROW(85:85)),6))</f>
        <v/>
      </c>
      <c r="O86" s="1" t="str">
        <f t="array" ref="O86">IF(ISERROR(INDEX($A$1:$G$79,SMALL(IF($B$1:$B$79=$N$1,ROW($B$1:$B$79)),ROW(85:85)),4)),"",INDEX($A$1:$G$79,SMALL(IF($B$1:$B$79=$N$1,ROW($B$1:$B$79)),ROW(85:85)),4))</f>
        <v/>
      </c>
      <c r="P86" s="1" t="str">
        <f t="array" ref="P86">IF(ISERROR(INDEX($A$1:$G$79,SMALL(IF($B$1:$B$79=$N$1,ROW($B$1:$B$79)),ROW(85:85)),5)),"",INDEX($A$1:$G$79,SMALL(IF($B$1:$B$79=$N$1,ROW($B$1:$B$79)),ROW(85:85)),5))</f>
        <v/>
      </c>
      <c r="Q86" s="1" t="str">
        <f t="array" ref="Q86">IF(ISERROR(INDEX($A$1:$G$79,SMALL(IF($B$1:$B$79=$N$1,ROW($B$1:$B$79)),ROW(85:85)),7)),"",INDEX($A$1:$G$79,SMALL(IF($B$1:$B$79=$N$1,ROW($B$1:$B$79)),ROW(85:85)),7))</f>
        <v/>
      </c>
      <c r="R86" s="1" t="str">
        <f t="array" ref="R86">IF(ISERROR(INDEX($A$1:$H$79,SMALL(IF($B$1:$B$79=$N$1,ROW($B$1:$B$79)),ROW(85:85)),8)),"",INDEX($A$1:$H$79,SMALL(IF($B$1:$B$79=$N$1,ROW($B$1:$B$79)),ROW(85:85)),8))</f>
        <v/>
      </c>
      <c r="S86" s="10" t="str">
        <f t="array" ref="S86">IF(ISERROR(INDEX($A$1:$G$79,SMALL(IF($C$1:$C$79=$S$1,ROW($C$1:$C$79)),ROW(85:85)),6)),"",INDEX($A$1:$G$79,SMALL(IF($C$1:$C$79=$S$1,ROW($C$1:$C$79)),ROW(85:85)),6))</f>
        <v/>
      </c>
      <c r="T86" s="1" t="str">
        <f t="array" ref="T86">IF(ISERROR(INDEX($A$1:$G$79,SMALL(IF($C$1:$C$79=$S$1,ROW($C$1:$C$79)),ROW(85:85)),4)),"",INDEX($A$1:$G$79,SMALL(IF($C$1:$C$79=$S$1,ROW($C$1:$C$79)),ROW(85:85)),4))</f>
        <v/>
      </c>
      <c r="U86" s="1" t="str">
        <f t="array" ref="U86">IF(ISERROR(INDEX($A$1:$G$79,SMALL(IF($C$1:$C$79=$S$1,ROW($C$1:$C$79)),ROW(85:85)),5)),"",INDEX($A$1:$G$79,SMALL(IF($C$1:$C$79=$S$1,ROW($C$1:$C$79)),ROW(85:85)),5))</f>
        <v/>
      </c>
      <c r="V86" s="1" t="str">
        <f t="array" ref="V86">IF(ISERROR(INDEX($A$1:$G$79,SMALL(IF($C$1:$C$79=$S$1,ROW($C$1:$C$79)),ROW(85:85)),7)),"",INDEX($A$1:$G$79,SMALL(IF($C$1:$C$79=$S$1,ROW($C$1:$C$79)),ROW(85:85)),7))</f>
        <v/>
      </c>
      <c r="W86" s="1" t="str">
        <f t="array" ref="W86">IF(ISERROR(INDEX($A$1:$H$79,SMALL(IF($C$1:$C$79=$S$1,ROW($C$1:$C$79)),ROW(85:85)),8)),"",INDEX($A$1:$H$79,SMALL(IF($C$1:$C$79=$S$1,ROW($C$1:$C$79)),ROW(85:85)),8))</f>
        <v/>
      </c>
      <c r="X86" s="1" t="s">
        <v>26</v>
      </c>
    </row>
    <row r="87" spans="9:24" x14ac:dyDescent="0.3">
      <c r="I87" s="10" t="str">
        <f t="array" ref="I87">IF(ISERROR(INDEX($A$1:$G$79,SMALL(IF($A$1:$A$79=$I$1,ROW($A$1:$A$79)),ROW(86:86)),7)),"",INDEX($A$1:$G$79,SMALL(IF($A$1:$A$79=$I$1,ROW($A$1:$A$79)),ROW(86:86)),7))</f>
        <v/>
      </c>
      <c r="J87" s="1" t="str">
        <f t="array" ref="J87">IF(ISERROR(INDEX($A$1:$G$79,SMALL(IF($A$1:$A$79=$I$1,ROW($A$1:$A$79)),ROW(86:86)),4)),"",INDEX($A$1:$G$79,SMALL(IF($A$1:$A$79=$I$1,ROW($A$1:$A$79)),ROW(86:86)),4))</f>
        <v/>
      </c>
      <c r="K87" s="1" t="str">
        <f t="array" ref="K87">IF(ISERROR(INDEX($A$1:$G$79,SMALL(IF($A$1:$A$79=$I$1,ROW($A$1:$A$79)),ROW(86:86)),5)),"",INDEX($A$1:$G$79,SMALL(IF($A$1:$A$79=$I$1,ROW($A$1:$A$79)),ROW(86:86)),5))</f>
        <v/>
      </c>
      <c r="L87" s="1" t="str">
        <f t="array" ref="L87">IF(ISERROR(INDEX($A$1:$G$79,SMALL(IF($A$1:$A$79=$I$1,ROW($A$1:$A$79)),ROW(86:86)),6)),"",INDEX($A$1:$G$79,SMALL(IF($A$1:$A$79=$I$1,ROW($A$1:$A$79)),ROW(86:86)),6))</f>
        <v/>
      </c>
      <c r="M87" s="1" t="str">
        <f t="array" ref="M87">IF(ISERROR(INDEX($A$1:$H$79,SMALL(IF($A$1:$A$79=$I$1,ROW($A$1:$A$79)),ROW(86:86)),8)),"",INDEX($A$1:$H$79,SMALL(IF($A$1:$A$79=$I$1,ROW($A$1:$A$79)),ROW(86:86)),8))</f>
        <v/>
      </c>
      <c r="N87" s="10" t="str">
        <f t="array" ref="N87">IF(ISERROR(INDEX($A$1:$G$79,SMALL(IF($B$1:$B$79=$N$1,ROW($B$1:$B$79)),ROW(86:86)),6)),"",INDEX($A$1:$G$79,SMALL(IF($B$1:$B$79=$N$1,ROW($B$1:$B$79)),ROW(86:86)),6))</f>
        <v/>
      </c>
      <c r="O87" s="1" t="str">
        <f t="array" ref="O87">IF(ISERROR(INDEX($A$1:$G$79,SMALL(IF($B$1:$B$79=$N$1,ROW($B$1:$B$79)),ROW(86:86)),4)),"",INDEX($A$1:$G$79,SMALL(IF($B$1:$B$79=$N$1,ROW($B$1:$B$79)),ROW(86:86)),4))</f>
        <v/>
      </c>
      <c r="P87" s="1" t="str">
        <f t="array" ref="P87">IF(ISERROR(INDEX($A$1:$G$79,SMALL(IF($B$1:$B$79=$N$1,ROW($B$1:$B$79)),ROW(86:86)),5)),"",INDEX($A$1:$G$79,SMALL(IF($B$1:$B$79=$N$1,ROW($B$1:$B$79)),ROW(86:86)),5))</f>
        <v/>
      </c>
      <c r="Q87" s="1" t="str">
        <f t="array" ref="Q87">IF(ISERROR(INDEX($A$1:$G$79,SMALL(IF($B$1:$B$79=$N$1,ROW($B$1:$B$79)),ROW(86:86)),7)),"",INDEX($A$1:$G$79,SMALL(IF($B$1:$B$79=$N$1,ROW($B$1:$B$79)),ROW(86:86)),7))</f>
        <v/>
      </c>
      <c r="R87" s="1" t="str">
        <f t="array" ref="R87">IF(ISERROR(INDEX($A$1:$H$79,SMALL(IF($B$1:$B$79=$N$1,ROW($B$1:$B$79)),ROW(86:86)),8)),"",INDEX($A$1:$H$79,SMALL(IF($B$1:$B$79=$N$1,ROW($B$1:$B$79)),ROW(86:86)),8))</f>
        <v/>
      </c>
      <c r="S87" s="10" t="str">
        <f t="array" ref="S87">IF(ISERROR(INDEX($A$1:$G$79,SMALL(IF($C$1:$C$79=$S$1,ROW($C$1:$C$79)),ROW(86:86)),6)),"",INDEX($A$1:$G$79,SMALL(IF($C$1:$C$79=$S$1,ROW($C$1:$C$79)),ROW(86:86)),6))</f>
        <v/>
      </c>
      <c r="T87" s="1" t="str">
        <f t="array" ref="T87">IF(ISERROR(INDEX($A$1:$G$79,SMALL(IF($C$1:$C$79=$S$1,ROW($C$1:$C$79)),ROW(86:86)),4)),"",INDEX($A$1:$G$79,SMALL(IF($C$1:$C$79=$S$1,ROW($C$1:$C$79)),ROW(86:86)),4))</f>
        <v/>
      </c>
      <c r="U87" s="1" t="str">
        <f t="array" ref="U87">IF(ISERROR(INDEX($A$1:$G$79,SMALL(IF($C$1:$C$79=$S$1,ROW($C$1:$C$79)),ROW(86:86)),5)),"",INDEX($A$1:$G$79,SMALL(IF($C$1:$C$79=$S$1,ROW($C$1:$C$79)),ROW(86:86)),5))</f>
        <v/>
      </c>
      <c r="V87" s="1" t="str">
        <f t="array" ref="V87">IF(ISERROR(INDEX($A$1:$G$79,SMALL(IF($C$1:$C$79=$S$1,ROW($C$1:$C$79)),ROW(86:86)),7)),"",INDEX($A$1:$G$79,SMALL(IF($C$1:$C$79=$S$1,ROW($C$1:$C$79)),ROW(86:86)),7))</f>
        <v/>
      </c>
      <c r="W87" s="1" t="str">
        <f t="array" ref="W87">IF(ISERROR(INDEX($A$1:$H$79,SMALL(IF($C$1:$C$79=$S$1,ROW($C$1:$C$79)),ROW(86:86)),8)),"",INDEX($A$1:$H$79,SMALL(IF($C$1:$C$79=$S$1,ROW($C$1:$C$79)),ROW(86:86)),8))</f>
        <v/>
      </c>
      <c r="X87" s="1" t="s">
        <v>26</v>
      </c>
    </row>
    <row r="88" spans="9:24" x14ac:dyDescent="0.3">
      <c r="I88" s="10" t="str">
        <f t="array" ref="I88">IF(ISERROR(INDEX($A$1:$G$79,SMALL(IF($A$1:$A$79=$I$1,ROW($A$1:$A$79)),ROW(87:87)),7)),"",INDEX($A$1:$G$79,SMALL(IF($A$1:$A$79=$I$1,ROW($A$1:$A$79)),ROW(87:87)),7))</f>
        <v/>
      </c>
      <c r="J88" s="1" t="str">
        <f t="array" ref="J88">IF(ISERROR(INDEX($A$1:$G$79,SMALL(IF($A$1:$A$79=$I$1,ROW($A$1:$A$79)),ROW(87:87)),4)),"",INDEX($A$1:$G$79,SMALL(IF($A$1:$A$79=$I$1,ROW($A$1:$A$79)),ROW(87:87)),4))</f>
        <v/>
      </c>
      <c r="K88" s="1" t="str">
        <f t="array" ref="K88">IF(ISERROR(INDEX($A$1:$G$79,SMALL(IF($A$1:$A$79=$I$1,ROW($A$1:$A$79)),ROW(87:87)),5)),"",INDEX($A$1:$G$79,SMALL(IF($A$1:$A$79=$I$1,ROW($A$1:$A$79)),ROW(87:87)),5))</f>
        <v/>
      </c>
      <c r="L88" s="1" t="str">
        <f t="array" ref="L88">IF(ISERROR(INDEX($A$1:$G$79,SMALL(IF($A$1:$A$79=$I$1,ROW($A$1:$A$79)),ROW(87:87)),6)),"",INDEX($A$1:$G$79,SMALL(IF($A$1:$A$79=$I$1,ROW($A$1:$A$79)),ROW(87:87)),6))</f>
        <v/>
      </c>
      <c r="M88" s="1" t="str">
        <f t="array" ref="M88">IF(ISERROR(INDEX($A$1:$H$79,SMALL(IF($A$1:$A$79=$I$1,ROW($A$1:$A$79)),ROW(87:87)),8)),"",INDEX($A$1:$H$79,SMALL(IF($A$1:$A$79=$I$1,ROW($A$1:$A$79)),ROW(87:87)),8))</f>
        <v/>
      </c>
      <c r="N88" s="10" t="str">
        <f t="array" ref="N88">IF(ISERROR(INDEX($A$1:$G$79,SMALL(IF($B$1:$B$79=$N$1,ROW($B$1:$B$79)),ROW(87:87)),6)),"",INDEX($A$1:$G$79,SMALL(IF($B$1:$B$79=$N$1,ROW($B$1:$B$79)),ROW(87:87)),6))</f>
        <v/>
      </c>
      <c r="O88" s="1" t="str">
        <f t="array" ref="O88">IF(ISERROR(INDEX($A$1:$G$79,SMALL(IF($B$1:$B$79=$N$1,ROW($B$1:$B$79)),ROW(87:87)),4)),"",INDEX($A$1:$G$79,SMALL(IF($B$1:$B$79=$N$1,ROW($B$1:$B$79)),ROW(87:87)),4))</f>
        <v/>
      </c>
      <c r="P88" s="1" t="str">
        <f t="array" ref="P88">IF(ISERROR(INDEX($A$1:$G$79,SMALL(IF($B$1:$B$79=$N$1,ROW($B$1:$B$79)),ROW(87:87)),5)),"",INDEX($A$1:$G$79,SMALL(IF($B$1:$B$79=$N$1,ROW($B$1:$B$79)),ROW(87:87)),5))</f>
        <v/>
      </c>
      <c r="Q88" s="1" t="str">
        <f t="array" ref="Q88">IF(ISERROR(INDEX($A$1:$G$79,SMALL(IF($B$1:$B$79=$N$1,ROW($B$1:$B$79)),ROW(87:87)),7)),"",INDEX($A$1:$G$79,SMALL(IF($B$1:$B$79=$N$1,ROW($B$1:$B$79)),ROW(87:87)),7))</f>
        <v/>
      </c>
      <c r="R88" s="1" t="str">
        <f t="array" ref="R88">IF(ISERROR(INDEX($A$1:$H$79,SMALL(IF($B$1:$B$79=$N$1,ROW($B$1:$B$79)),ROW(87:87)),8)),"",INDEX($A$1:$H$79,SMALL(IF($B$1:$B$79=$N$1,ROW($B$1:$B$79)),ROW(87:87)),8))</f>
        <v/>
      </c>
      <c r="S88" s="10" t="str">
        <f t="array" ref="S88">IF(ISERROR(INDEX($A$1:$G$79,SMALL(IF($C$1:$C$79=$S$1,ROW($C$1:$C$79)),ROW(87:87)),6)),"",INDEX($A$1:$G$79,SMALL(IF($C$1:$C$79=$S$1,ROW($C$1:$C$79)),ROW(87:87)),6))</f>
        <v/>
      </c>
      <c r="T88" s="1" t="str">
        <f t="array" ref="T88">IF(ISERROR(INDEX($A$1:$G$79,SMALL(IF($C$1:$C$79=$S$1,ROW($C$1:$C$79)),ROW(87:87)),4)),"",INDEX($A$1:$G$79,SMALL(IF($C$1:$C$79=$S$1,ROW($C$1:$C$79)),ROW(87:87)),4))</f>
        <v/>
      </c>
      <c r="U88" s="1" t="str">
        <f t="array" ref="U88">IF(ISERROR(INDEX($A$1:$G$79,SMALL(IF($C$1:$C$79=$S$1,ROW($C$1:$C$79)),ROW(87:87)),5)),"",INDEX($A$1:$G$79,SMALL(IF($C$1:$C$79=$S$1,ROW($C$1:$C$79)),ROW(87:87)),5))</f>
        <v/>
      </c>
      <c r="V88" s="1" t="str">
        <f t="array" ref="V88">IF(ISERROR(INDEX($A$1:$G$79,SMALL(IF($C$1:$C$79=$S$1,ROW($C$1:$C$79)),ROW(87:87)),7)),"",INDEX($A$1:$G$79,SMALL(IF($C$1:$C$79=$S$1,ROW($C$1:$C$79)),ROW(87:87)),7))</f>
        <v/>
      </c>
      <c r="W88" s="1" t="str">
        <f t="array" ref="W88">IF(ISERROR(INDEX($A$1:$H$79,SMALL(IF($C$1:$C$79=$S$1,ROW($C$1:$C$79)),ROW(87:87)),8)),"",INDEX($A$1:$H$79,SMALL(IF($C$1:$C$79=$S$1,ROW($C$1:$C$79)),ROW(87:87)),8))</f>
        <v/>
      </c>
      <c r="X88" s="1" t="s">
        <v>26</v>
      </c>
    </row>
    <row r="89" spans="9:24" x14ac:dyDescent="0.3">
      <c r="I89" s="10" t="str">
        <f t="array" ref="I89">IF(ISERROR(INDEX($A$1:$G$79,SMALL(IF($A$1:$A$79=$I$1,ROW($A$1:$A$79)),ROW(88:88)),7)),"",INDEX($A$1:$G$79,SMALL(IF($A$1:$A$79=$I$1,ROW($A$1:$A$79)),ROW(88:88)),7))</f>
        <v/>
      </c>
      <c r="J89" s="1" t="str">
        <f t="array" ref="J89">IF(ISERROR(INDEX($A$1:$G$79,SMALL(IF($A$1:$A$79=$I$1,ROW($A$1:$A$79)),ROW(88:88)),4)),"",INDEX($A$1:$G$79,SMALL(IF($A$1:$A$79=$I$1,ROW($A$1:$A$79)),ROW(88:88)),4))</f>
        <v/>
      </c>
      <c r="K89" s="1" t="str">
        <f t="array" ref="K89">IF(ISERROR(INDEX($A$1:$G$79,SMALL(IF($A$1:$A$79=$I$1,ROW($A$1:$A$79)),ROW(88:88)),5)),"",INDEX($A$1:$G$79,SMALL(IF($A$1:$A$79=$I$1,ROW($A$1:$A$79)),ROW(88:88)),5))</f>
        <v/>
      </c>
      <c r="L89" s="1" t="str">
        <f t="array" ref="L89">IF(ISERROR(INDEX($A$1:$G$79,SMALL(IF($A$1:$A$79=$I$1,ROW($A$1:$A$79)),ROW(88:88)),6)),"",INDEX($A$1:$G$79,SMALL(IF($A$1:$A$79=$I$1,ROW($A$1:$A$79)),ROW(88:88)),6))</f>
        <v/>
      </c>
      <c r="M89" s="1" t="str">
        <f t="array" ref="M89">IF(ISERROR(INDEX($A$1:$H$79,SMALL(IF($A$1:$A$79=$I$1,ROW($A$1:$A$79)),ROW(88:88)),8)),"",INDEX($A$1:$H$79,SMALL(IF($A$1:$A$79=$I$1,ROW($A$1:$A$79)),ROW(88:88)),8))</f>
        <v/>
      </c>
      <c r="N89" s="10" t="str">
        <f t="array" ref="N89">IF(ISERROR(INDEX($A$1:$G$79,SMALL(IF($B$1:$B$79=$N$1,ROW($B$1:$B$79)),ROW(88:88)),6)),"",INDEX($A$1:$G$79,SMALL(IF($B$1:$B$79=$N$1,ROW($B$1:$B$79)),ROW(88:88)),6))</f>
        <v/>
      </c>
      <c r="O89" s="1" t="str">
        <f t="array" ref="O89">IF(ISERROR(INDEX($A$1:$G$79,SMALL(IF($B$1:$B$79=$N$1,ROW($B$1:$B$79)),ROW(88:88)),4)),"",INDEX($A$1:$G$79,SMALL(IF($B$1:$B$79=$N$1,ROW($B$1:$B$79)),ROW(88:88)),4))</f>
        <v/>
      </c>
      <c r="P89" s="1" t="str">
        <f t="array" ref="P89">IF(ISERROR(INDEX($A$1:$G$79,SMALL(IF($B$1:$B$79=$N$1,ROW($B$1:$B$79)),ROW(88:88)),5)),"",INDEX($A$1:$G$79,SMALL(IF($B$1:$B$79=$N$1,ROW($B$1:$B$79)),ROW(88:88)),5))</f>
        <v/>
      </c>
      <c r="Q89" s="1" t="str">
        <f t="array" ref="Q89">IF(ISERROR(INDEX($A$1:$G$79,SMALL(IF($B$1:$B$79=$N$1,ROW($B$1:$B$79)),ROW(88:88)),7)),"",INDEX($A$1:$G$79,SMALL(IF($B$1:$B$79=$N$1,ROW($B$1:$B$79)),ROW(88:88)),7))</f>
        <v/>
      </c>
      <c r="R89" s="1" t="str">
        <f t="array" ref="R89">IF(ISERROR(INDEX($A$1:$H$79,SMALL(IF($B$1:$B$79=$N$1,ROW($B$1:$B$79)),ROW(88:88)),8)),"",INDEX($A$1:$H$79,SMALL(IF($B$1:$B$79=$N$1,ROW($B$1:$B$79)),ROW(88:88)),8))</f>
        <v/>
      </c>
      <c r="S89" s="10" t="str">
        <f t="array" ref="S89">IF(ISERROR(INDEX($A$1:$G$79,SMALL(IF($C$1:$C$79=$S$1,ROW($C$1:$C$79)),ROW(88:88)),6)),"",INDEX($A$1:$G$79,SMALL(IF($C$1:$C$79=$S$1,ROW($C$1:$C$79)),ROW(88:88)),6))</f>
        <v/>
      </c>
      <c r="T89" s="1" t="str">
        <f t="array" ref="T89">IF(ISERROR(INDEX($A$1:$G$79,SMALL(IF($C$1:$C$79=$S$1,ROW($C$1:$C$79)),ROW(88:88)),4)),"",INDEX($A$1:$G$79,SMALL(IF($C$1:$C$79=$S$1,ROW($C$1:$C$79)),ROW(88:88)),4))</f>
        <v/>
      </c>
      <c r="U89" s="1" t="str">
        <f t="array" ref="U89">IF(ISERROR(INDEX($A$1:$G$79,SMALL(IF($C$1:$C$79=$S$1,ROW($C$1:$C$79)),ROW(88:88)),5)),"",INDEX($A$1:$G$79,SMALL(IF($C$1:$C$79=$S$1,ROW($C$1:$C$79)),ROW(88:88)),5))</f>
        <v/>
      </c>
      <c r="V89" s="1" t="str">
        <f t="array" ref="V89">IF(ISERROR(INDEX($A$1:$G$79,SMALL(IF($C$1:$C$79=$S$1,ROW($C$1:$C$79)),ROW(88:88)),7)),"",INDEX($A$1:$G$79,SMALL(IF($C$1:$C$79=$S$1,ROW($C$1:$C$79)),ROW(88:88)),7))</f>
        <v/>
      </c>
      <c r="W89" s="1" t="str">
        <f t="array" ref="W89">IF(ISERROR(INDEX($A$1:$H$79,SMALL(IF($C$1:$C$79=$S$1,ROW($C$1:$C$79)),ROW(88:88)),8)),"",INDEX($A$1:$H$79,SMALL(IF($C$1:$C$79=$S$1,ROW($C$1:$C$79)),ROW(88:88)),8))</f>
        <v/>
      </c>
      <c r="X89" s="1" t="s">
        <v>26</v>
      </c>
    </row>
    <row r="90" spans="9:24" x14ac:dyDescent="0.3">
      <c r="I90" s="10" t="str">
        <f t="array" ref="I90">IF(ISERROR(INDEX($A$1:$G$79,SMALL(IF($A$1:$A$79=$I$1,ROW($A$1:$A$79)),ROW(89:89)),7)),"",INDEX($A$1:$G$79,SMALL(IF($A$1:$A$79=$I$1,ROW($A$1:$A$79)),ROW(89:89)),7))</f>
        <v/>
      </c>
      <c r="J90" s="1" t="str">
        <f t="array" ref="J90">IF(ISERROR(INDEX($A$1:$G$79,SMALL(IF($A$1:$A$79=$I$1,ROW($A$1:$A$79)),ROW(89:89)),4)),"",INDEX($A$1:$G$79,SMALL(IF($A$1:$A$79=$I$1,ROW($A$1:$A$79)),ROW(89:89)),4))</f>
        <v/>
      </c>
      <c r="K90" s="1" t="str">
        <f t="array" ref="K90">IF(ISERROR(INDEX($A$1:$G$79,SMALL(IF($A$1:$A$79=$I$1,ROW($A$1:$A$79)),ROW(89:89)),5)),"",INDEX($A$1:$G$79,SMALL(IF($A$1:$A$79=$I$1,ROW($A$1:$A$79)),ROW(89:89)),5))</f>
        <v/>
      </c>
      <c r="L90" s="1" t="str">
        <f t="array" ref="L90">IF(ISERROR(INDEX($A$1:$G$79,SMALL(IF($A$1:$A$79=$I$1,ROW($A$1:$A$79)),ROW(89:89)),6)),"",INDEX($A$1:$G$79,SMALL(IF($A$1:$A$79=$I$1,ROW($A$1:$A$79)),ROW(89:89)),6))</f>
        <v/>
      </c>
      <c r="M90" s="1" t="str">
        <f t="array" ref="M90">IF(ISERROR(INDEX($A$1:$H$79,SMALL(IF($A$1:$A$79=$I$1,ROW($A$1:$A$79)),ROW(89:89)),8)),"",INDEX($A$1:$H$79,SMALL(IF($A$1:$A$79=$I$1,ROW($A$1:$A$79)),ROW(89:89)),8))</f>
        <v/>
      </c>
      <c r="N90" s="10" t="str">
        <f t="array" ref="N90">IF(ISERROR(INDEX($A$1:$G$79,SMALL(IF($B$1:$B$79=$N$1,ROW($B$1:$B$79)),ROW(89:89)),6)),"",INDEX($A$1:$G$79,SMALL(IF($B$1:$B$79=$N$1,ROW($B$1:$B$79)),ROW(89:89)),6))</f>
        <v/>
      </c>
      <c r="O90" s="1" t="str">
        <f t="array" ref="O90">IF(ISERROR(INDEX($A$1:$G$79,SMALL(IF($B$1:$B$79=$N$1,ROW($B$1:$B$79)),ROW(89:89)),4)),"",INDEX($A$1:$G$79,SMALL(IF($B$1:$B$79=$N$1,ROW($B$1:$B$79)),ROW(89:89)),4))</f>
        <v/>
      </c>
      <c r="P90" s="1" t="str">
        <f t="array" ref="P90">IF(ISERROR(INDEX($A$1:$G$79,SMALL(IF($B$1:$B$79=$N$1,ROW($B$1:$B$79)),ROW(89:89)),5)),"",INDEX($A$1:$G$79,SMALL(IF($B$1:$B$79=$N$1,ROW($B$1:$B$79)),ROW(89:89)),5))</f>
        <v/>
      </c>
      <c r="Q90" s="1" t="str">
        <f t="array" ref="Q90">IF(ISERROR(INDEX($A$1:$G$79,SMALL(IF($B$1:$B$79=$N$1,ROW($B$1:$B$79)),ROW(89:89)),7)),"",INDEX($A$1:$G$79,SMALL(IF($B$1:$B$79=$N$1,ROW($B$1:$B$79)),ROW(89:89)),7))</f>
        <v/>
      </c>
      <c r="R90" s="1" t="str">
        <f t="array" ref="R90">IF(ISERROR(INDEX($A$1:$H$79,SMALL(IF($B$1:$B$79=$N$1,ROW($B$1:$B$79)),ROW(89:89)),8)),"",INDEX($A$1:$H$79,SMALL(IF($B$1:$B$79=$N$1,ROW($B$1:$B$79)),ROW(89:89)),8))</f>
        <v/>
      </c>
      <c r="S90" s="10" t="str">
        <f t="array" ref="S90">IF(ISERROR(INDEX($A$1:$G$79,SMALL(IF($C$1:$C$79=$S$1,ROW($C$1:$C$79)),ROW(89:89)),6)),"",INDEX($A$1:$G$79,SMALL(IF($C$1:$C$79=$S$1,ROW($C$1:$C$79)),ROW(89:89)),6))</f>
        <v/>
      </c>
      <c r="T90" s="1" t="str">
        <f t="array" ref="T90">IF(ISERROR(INDEX($A$1:$G$79,SMALL(IF($C$1:$C$79=$S$1,ROW($C$1:$C$79)),ROW(89:89)),4)),"",INDEX($A$1:$G$79,SMALL(IF($C$1:$C$79=$S$1,ROW($C$1:$C$79)),ROW(89:89)),4))</f>
        <v/>
      </c>
      <c r="U90" s="1" t="str">
        <f t="array" ref="U90">IF(ISERROR(INDEX($A$1:$G$79,SMALL(IF($C$1:$C$79=$S$1,ROW($C$1:$C$79)),ROW(89:89)),5)),"",INDEX($A$1:$G$79,SMALL(IF($C$1:$C$79=$S$1,ROW($C$1:$C$79)),ROW(89:89)),5))</f>
        <v/>
      </c>
      <c r="V90" s="1" t="str">
        <f t="array" ref="V90">IF(ISERROR(INDEX($A$1:$G$79,SMALL(IF($C$1:$C$79=$S$1,ROW($C$1:$C$79)),ROW(89:89)),7)),"",INDEX($A$1:$G$79,SMALL(IF($C$1:$C$79=$S$1,ROW($C$1:$C$79)),ROW(89:89)),7))</f>
        <v/>
      </c>
      <c r="W90" s="1" t="str">
        <f t="array" ref="W90">IF(ISERROR(INDEX($A$1:$H$79,SMALL(IF($C$1:$C$79=$S$1,ROW($C$1:$C$79)),ROW(89:89)),8)),"",INDEX($A$1:$H$79,SMALL(IF($C$1:$C$79=$S$1,ROW($C$1:$C$79)),ROW(89:89)),8))</f>
        <v/>
      </c>
      <c r="X90" s="1" t="s">
        <v>26</v>
      </c>
    </row>
    <row r="91" spans="9:24" x14ac:dyDescent="0.3">
      <c r="I91" s="10" t="str">
        <f t="array" ref="I91">IF(ISERROR(INDEX($A$1:$G$79,SMALL(IF($A$1:$A$79=$I$1,ROW($A$1:$A$79)),ROW(90:90)),7)),"",INDEX($A$1:$G$79,SMALL(IF($A$1:$A$79=$I$1,ROW($A$1:$A$79)),ROW(90:90)),7))</f>
        <v/>
      </c>
      <c r="J91" s="1" t="str">
        <f t="array" ref="J91">IF(ISERROR(INDEX($A$1:$G$79,SMALL(IF($A$1:$A$79=$I$1,ROW($A$1:$A$79)),ROW(90:90)),4)),"",INDEX($A$1:$G$79,SMALL(IF($A$1:$A$79=$I$1,ROW($A$1:$A$79)),ROW(90:90)),4))</f>
        <v/>
      </c>
      <c r="K91" s="1" t="str">
        <f t="array" ref="K91">IF(ISERROR(INDEX($A$1:$G$79,SMALL(IF($A$1:$A$79=$I$1,ROW($A$1:$A$79)),ROW(90:90)),5)),"",INDEX($A$1:$G$79,SMALL(IF($A$1:$A$79=$I$1,ROW($A$1:$A$79)),ROW(90:90)),5))</f>
        <v/>
      </c>
      <c r="L91" s="1" t="str">
        <f t="array" ref="L91">IF(ISERROR(INDEX($A$1:$G$79,SMALL(IF($A$1:$A$79=$I$1,ROW($A$1:$A$79)),ROW(90:90)),6)),"",INDEX($A$1:$G$79,SMALL(IF($A$1:$A$79=$I$1,ROW($A$1:$A$79)),ROW(90:90)),6))</f>
        <v/>
      </c>
      <c r="M91" s="1" t="str">
        <f t="array" ref="M91">IF(ISERROR(INDEX($A$1:$H$79,SMALL(IF($A$1:$A$79=$I$1,ROW($A$1:$A$79)),ROW(90:90)),8)),"",INDEX($A$1:$H$79,SMALL(IF($A$1:$A$79=$I$1,ROW($A$1:$A$79)),ROW(90:90)),8))</f>
        <v/>
      </c>
      <c r="N91" s="10" t="str">
        <f t="array" ref="N91">IF(ISERROR(INDEX($A$1:$G$79,SMALL(IF($B$1:$B$79=$N$1,ROW($B$1:$B$79)),ROW(90:90)),6)),"",INDEX($A$1:$G$79,SMALL(IF($B$1:$B$79=$N$1,ROW($B$1:$B$79)),ROW(90:90)),6))</f>
        <v/>
      </c>
      <c r="O91" s="1" t="str">
        <f t="array" ref="O91">IF(ISERROR(INDEX($A$1:$G$79,SMALL(IF($B$1:$B$79=$N$1,ROW($B$1:$B$79)),ROW(90:90)),4)),"",INDEX($A$1:$G$79,SMALL(IF($B$1:$B$79=$N$1,ROW($B$1:$B$79)),ROW(90:90)),4))</f>
        <v/>
      </c>
      <c r="P91" s="1" t="str">
        <f t="array" ref="P91">IF(ISERROR(INDEX($A$1:$G$79,SMALL(IF($B$1:$B$79=$N$1,ROW($B$1:$B$79)),ROW(90:90)),5)),"",INDEX($A$1:$G$79,SMALL(IF($B$1:$B$79=$N$1,ROW($B$1:$B$79)),ROW(90:90)),5))</f>
        <v/>
      </c>
      <c r="Q91" s="1" t="str">
        <f t="array" ref="Q91">IF(ISERROR(INDEX($A$1:$G$79,SMALL(IF($B$1:$B$79=$N$1,ROW($B$1:$B$79)),ROW(90:90)),7)),"",INDEX($A$1:$G$79,SMALL(IF($B$1:$B$79=$N$1,ROW($B$1:$B$79)),ROW(90:90)),7))</f>
        <v/>
      </c>
      <c r="R91" s="1" t="str">
        <f t="array" ref="R91">IF(ISERROR(INDEX($A$1:$H$79,SMALL(IF($B$1:$B$79=$N$1,ROW($B$1:$B$79)),ROW(90:90)),8)),"",INDEX($A$1:$H$79,SMALL(IF($B$1:$B$79=$N$1,ROW($B$1:$B$79)),ROW(90:90)),8))</f>
        <v/>
      </c>
      <c r="S91" s="10" t="str">
        <f t="array" ref="S91">IF(ISERROR(INDEX($A$1:$G$79,SMALL(IF($C$1:$C$79=$S$1,ROW($C$1:$C$79)),ROW(90:90)),6)),"",INDEX($A$1:$G$79,SMALL(IF($C$1:$C$79=$S$1,ROW($C$1:$C$79)),ROW(90:90)),6))</f>
        <v/>
      </c>
      <c r="T91" s="1" t="str">
        <f t="array" ref="T91">IF(ISERROR(INDEX($A$1:$G$79,SMALL(IF($C$1:$C$79=$S$1,ROW($C$1:$C$79)),ROW(90:90)),4)),"",INDEX($A$1:$G$79,SMALL(IF($C$1:$C$79=$S$1,ROW($C$1:$C$79)),ROW(90:90)),4))</f>
        <v/>
      </c>
      <c r="U91" s="1" t="str">
        <f t="array" ref="U91">IF(ISERROR(INDEX($A$1:$G$79,SMALL(IF($C$1:$C$79=$S$1,ROW($C$1:$C$79)),ROW(90:90)),5)),"",INDEX($A$1:$G$79,SMALL(IF($C$1:$C$79=$S$1,ROW($C$1:$C$79)),ROW(90:90)),5))</f>
        <v/>
      </c>
      <c r="V91" s="1" t="str">
        <f t="array" ref="V91">IF(ISERROR(INDEX($A$1:$G$79,SMALL(IF($C$1:$C$79=$S$1,ROW($C$1:$C$79)),ROW(90:90)),7)),"",INDEX($A$1:$G$79,SMALL(IF($C$1:$C$79=$S$1,ROW($C$1:$C$79)),ROW(90:90)),7))</f>
        <v/>
      </c>
      <c r="W91" s="1" t="str">
        <f t="array" ref="W91">IF(ISERROR(INDEX($A$1:$H$79,SMALL(IF($C$1:$C$79=$S$1,ROW($C$1:$C$79)),ROW(90:90)),8)),"",INDEX($A$1:$H$79,SMALL(IF($C$1:$C$79=$S$1,ROW($C$1:$C$79)),ROW(90:90)),8))</f>
        <v/>
      </c>
      <c r="X91" s="1" t="s">
        <v>26</v>
      </c>
    </row>
    <row r="92" spans="9:24" x14ac:dyDescent="0.3">
      <c r="I92" s="10" t="str">
        <f t="array" ref="I92">IF(ISERROR(INDEX($A$1:$G$79,SMALL(IF($A$1:$A$79=$I$1,ROW($A$1:$A$79)),ROW(91:91)),7)),"",INDEX($A$1:$G$79,SMALL(IF($A$1:$A$79=$I$1,ROW($A$1:$A$79)),ROW(91:91)),7))</f>
        <v/>
      </c>
      <c r="J92" s="1" t="str">
        <f t="array" ref="J92">IF(ISERROR(INDEX($A$1:$G$79,SMALL(IF($A$1:$A$79=$I$1,ROW($A$1:$A$79)),ROW(91:91)),4)),"",INDEX($A$1:$G$79,SMALL(IF($A$1:$A$79=$I$1,ROW($A$1:$A$79)),ROW(91:91)),4))</f>
        <v/>
      </c>
      <c r="K92" s="1" t="str">
        <f t="array" ref="K92">IF(ISERROR(INDEX($A$1:$G$79,SMALL(IF($A$1:$A$79=$I$1,ROW($A$1:$A$79)),ROW(91:91)),5)),"",INDEX($A$1:$G$79,SMALL(IF($A$1:$A$79=$I$1,ROW($A$1:$A$79)),ROW(91:91)),5))</f>
        <v/>
      </c>
      <c r="L92" s="1" t="str">
        <f t="array" ref="L92">IF(ISERROR(INDEX($A$1:$G$79,SMALL(IF($A$1:$A$79=$I$1,ROW($A$1:$A$79)),ROW(91:91)),6)),"",INDEX($A$1:$G$79,SMALL(IF($A$1:$A$79=$I$1,ROW($A$1:$A$79)),ROW(91:91)),6))</f>
        <v/>
      </c>
      <c r="M92" s="1" t="str">
        <f t="array" ref="M92">IF(ISERROR(INDEX($A$1:$H$79,SMALL(IF($A$1:$A$79=$I$1,ROW($A$1:$A$79)),ROW(91:91)),8)),"",INDEX($A$1:$H$79,SMALL(IF($A$1:$A$79=$I$1,ROW($A$1:$A$79)),ROW(91:91)),8))</f>
        <v/>
      </c>
      <c r="N92" s="10" t="str">
        <f t="array" ref="N92">IF(ISERROR(INDEX($A$1:$G$79,SMALL(IF($B$1:$B$79=$N$1,ROW($B$1:$B$79)),ROW(91:91)),6)),"",INDEX($A$1:$G$79,SMALL(IF($B$1:$B$79=$N$1,ROW($B$1:$B$79)),ROW(91:91)),6))</f>
        <v/>
      </c>
      <c r="O92" s="1" t="str">
        <f t="array" ref="O92">IF(ISERROR(INDEX($A$1:$G$79,SMALL(IF($B$1:$B$79=$N$1,ROW($B$1:$B$79)),ROW(91:91)),4)),"",INDEX($A$1:$G$79,SMALL(IF($B$1:$B$79=$N$1,ROW($B$1:$B$79)),ROW(91:91)),4))</f>
        <v/>
      </c>
      <c r="P92" s="1" t="str">
        <f t="array" ref="P92">IF(ISERROR(INDEX($A$1:$G$79,SMALL(IF($B$1:$B$79=$N$1,ROW($B$1:$B$79)),ROW(91:91)),5)),"",INDEX($A$1:$G$79,SMALL(IF($B$1:$B$79=$N$1,ROW($B$1:$B$79)),ROW(91:91)),5))</f>
        <v/>
      </c>
      <c r="Q92" s="1" t="str">
        <f t="array" ref="Q92">IF(ISERROR(INDEX($A$1:$G$79,SMALL(IF($B$1:$B$79=$N$1,ROW($B$1:$B$79)),ROW(91:91)),7)),"",INDEX($A$1:$G$79,SMALL(IF($B$1:$B$79=$N$1,ROW($B$1:$B$79)),ROW(91:91)),7))</f>
        <v/>
      </c>
      <c r="R92" s="1" t="str">
        <f t="array" ref="R92">IF(ISERROR(INDEX($A$1:$H$79,SMALL(IF($B$1:$B$79=$N$1,ROW($B$1:$B$79)),ROW(91:91)),8)),"",INDEX($A$1:$H$79,SMALL(IF($B$1:$B$79=$N$1,ROW($B$1:$B$79)),ROW(91:91)),8))</f>
        <v/>
      </c>
      <c r="S92" s="10" t="str">
        <f t="array" ref="S92">IF(ISERROR(INDEX($A$1:$G$79,SMALL(IF($C$1:$C$79=$S$1,ROW($C$1:$C$79)),ROW(91:91)),6)),"",INDEX($A$1:$G$79,SMALL(IF($C$1:$C$79=$S$1,ROW($C$1:$C$79)),ROW(91:91)),6))</f>
        <v/>
      </c>
      <c r="T92" s="1" t="str">
        <f t="array" ref="T92">IF(ISERROR(INDEX($A$1:$G$79,SMALL(IF($C$1:$C$79=$S$1,ROW($C$1:$C$79)),ROW(91:91)),4)),"",INDEX($A$1:$G$79,SMALL(IF($C$1:$C$79=$S$1,ROW($C$1:$C$79)),ROW(91:91)),4))</f>
        <v/>
      </c>
      <c r="U92" s="1" t="str">
        <f t="array" ref="U92">IF(ISERROR(INDEX($A$1:$G$79,SMALL(IF($C$1:$C$79=$S$1,ROW($C$1:$C$79)),ROW(91:91)),5)),"",INDEX($A$1:$G$79,SMALL(IF($C$1:$C$79=$S$1,ROW($C$1:$C$79)),ROW(91:91)),5))</f>
        <v/>
      </c>
      <c r="V92" s="1" t="str">
        <f t="array" ref="V92">IF(ISERROR(INDEX($A$1:$G$79,SMALL(IF($C$1:$C$79=$S$1,ROW($C$1:$C$79)),ROW(91:91)),7)),"",INDEX($A$1:$G$79,SMALL(IF($C$1:$C$79=$S$1,ROW($C$1:$C$79)),ROW(91:91)),7))</f>
        <v/>
      </c>
      <c r="W92" s="1" t="str">
        <f t="array" ref="W92">IF(ISERROR(INDEX($A$1:$H$79,SMALL(IF($C$1:$C$79=$S$1,ROW($C$1:$C$79)),ROW(91:91)),8)),"",INDEX($A$1:$H$79,SMALL(IF($C$1:$C$79=$S$1,ROW($C$1:$C$79)),ROW(91:91)),8))</f>
        <v/>
      </c>
      <c r="X92" s="1" t="s">
        <v>26</v>
      </c>
    </row>
    <row r="93" spans="9:24" x14ac:dyDescent="0.3">
      <c r="I93" s="10" t="str">
        <f t="array" ref="I93">IF(ISERROR(INDEX($A$1:$G$79,SMALL(IF($A$1:$A$79=$I$1,ROW($A$1:$A$79)),ROW(92:92)),7)),"",INDEX($A$1:$G$79,SMALL(IF($A$1:$A$79=$I$1,ROW($A$1:$A$79)),ROW(92:92)),7))</f>
        <v/>
      </c>
      <c r="J93" s="1" t="str">
        <f t="array" ref="J93">IF(ISERROR(INDEX($A$1:$G$79,SMALL(IF($A$1:$A$79=$I$1,ROW($A$1:$A$79)),ROW(92:92)),4)),"",INDEX($A$1:$G$79,SMALL(IF($A$1:$A$79=$I$1,ROW($A$1:$A$79)),ROW(92:92)),4))</f>
        <v/>
      </c>
      <c r="K93" s="1" t="str">
        <f t="array" ref="K93">IF(ISERROR(INDEX($A$1:$G$79,SMALL(IF($A$1:$A$79=$I$1,ROW($A$1:$A$79)),ROW(92:92)),5)),"",INDEX($A$1:$G$79,SMALL(IF($A$1:$A$79=$I$1,ROW($A$1:$A$79)),ROW(92:92)),5))</f>
        <v/>
      </c>
      <c r="L93" s="1" t="str">
        <f t="array" ref="L93">IF(ISERROR(INDEX($A$1:$G$79,SMALL(IF($A$1:$A$79=$I$1,ROW($A$1:$A$79)),ROW(92:92)),6)),"",INDEX($A$1:$G$79,SMALL(IF($A$1:$A$79=$I$1,ROW($A$1:$A$79)),ROW(92:92)),6))</f>
        <v/>
      </c>
      <c r="M93" s="1" t="str">
        <f t="array" ref="M93">IF(ISERROR(INDEX($A$1:$H$79,SMALL(IF($A$1:$A$79=$I$1,ROW($A$1:$A$79)),ROW(92:92)),8)),"",INDEX($A$1:$H$79,SMALL(IF($A$1:$A$79=$I$1,ROW($A$1:$A$79)),ROW(92:92)),8))</f>
        <v/>
      </c>
      <c r="N93" s="10" t="str">
        <f t="array" ref="N93">IF(ISERROR(INDEX($A$1:$G$79,SMALL(IF($B$1:$B$79=$N$1,ROW($B$1:$B$79)),ROW(92:92)),6)),"",INDEX($A$1:$G$79,SMALL(IF($B$1:$B$79=$N$1,ROW($B$1:$B$79)),ROW(92:92)),6))</f>
        <v/>
      </c>
      <c r="O93" s="1" t="str">
        <f t="array" ref="O93">IF(ISERROR(INDEX($A$1:$G$79,SMALL(IF($B$1:$B$79=$N$1,ROW($B$1:$B$79)),ROW(92:92)),4)),"",INDEX($A$1:$G$79,SMALL(IF($B$1:$B$79=$N$1,ROW($B$1:$B$79)),ROW(92:92)),4))</f>
        <v/>
      </c>
      <c r="P93" s="1" t="str">
        <f t="array" ref="P93">IF(ISERROR(INDEX($A$1:$G$79,SMALL(IF($B$1:$B$79=$N$1,ROW($B$1:$B$79)),ROW(92:92)),5)),"",INDEX($A$1:$G$79,SMALL(IF($B$1:$B$79=$N$1,ROW($B$1:$B$79)),ROW(92:92)),5))</f>
        <v/>
      </c>
      <c r="Q93" s="1" t="str">
        <f t="array" ref="Q93">IF(ISERROR(INDEX($A$1:$G$79,SMALL(IF($B$1:$B$79=$N$1,ROW($B$1:$B$79)),ROW(92:92)),7)),"",INDEX($A$1:$G$79,SMALL(IF($B$1:$B$79=$N$1,ROW($B$1:$B$79)),ROW(92:92)),7))</f>
        <v/>
      </c>
      <c r="R93" s="1" t="str">
        <f t="array" ref="R93">IF(ISERROR(INDEX($A$1:$H$79,SMALL(IF($B$1:$B$79=$N$1,ROW($B$1:$B$79)),ROW(92:92)),8)),"",INDEX($A$1:$H$79,SMALL(IF($B$1:$B$79=$N$1,ROW($B$1:$B$79)),ROW(92:92)),8))</f>
        <v/>
      </c>
      <c r="S93" s="10" t="str">
        <f t="array" ref="S93">IF(ISERROR(INDEX($A$1:$G$79,SMALL(IF($C$1:$C$79=$S$1,ROW($C$1:$C$79)),ROW(92:92)),6)),"",INDEX($A$1:$G$79,SMALL(IF($C$1:$C$79=$S$1,ROW($C$1:$C$79)),ROW(92:92)),6))</f>
        <v/>
      </c>
      <c r="T93" s="1" t="str">
        <f t="array" ref="T93">IF(ISERROR(INDEX($A$1:$G$79,SMALL(IF($C$1:$C$79=$S$1,ROW($C$1:$C$79)),ROW(92:92)),4)),"",INDEX($A$1:$G$79,SMALL(IF($C$1:$C$79=$S$1,ROW($C$1:$C$79)),ROW(92:92)),4))</f>
        <v/>
      </c>
      <c r="U93" s="1" t="str">
        <f t="array" ref="U93">IF(ISERROR(INDEX($A$1:$G$79,SMALL(IF($C$1:$C$79=$S$1,ROW($C$1:$C$79)),ROW(92:92)),5)),"",INDEX($A$1:$G$79,SMALL(IF($C$1:$C$79=$S$1,ROW($C$1:$C$79)),ROW(92:92)),5))</f>
        <v/>
      </c>
      <c r="V93" s="1" t="str">
        <f t="array" ref="V93">IF(ISERROR(INDEX($A$1:$G$79,SMALL(IF($C$1:$C$79=$S$1,ROW($C$1:$C$79)),ROW(92:92)),7)),"",INDEX($A$1:$G$79,SMALL(IF($C$1:$C$79=$S$1,ROW($C$1:$C$79)),ROW(92:92)),7))</f>
        <v/>
      </c>
      <c r="W93" s="1" t="str">
        <f t="array" ref="W93">IF(ISERROR(INDEX($A$1:$H$79,SMALL(IF($C$1:$C$79=$S$1,ROW($C$1:$C$79)),ROW(92:92)),8)),"",INDEX($A$1:$H$79,SMALL(IF($C$1:$C$79=$S$1,ROW($C$1:$C$79)),ROW(92:92)),8))</f>
        <v/>
      </c>
      <c r="X93" s="1" t="s">
        <v>26</v>
      </c>
    </row>
    <row r="94" spans="9:24" x14ac:dyDescent="0.3">
      <c r="I94" s="10" t="str">
        <f t="array" ref="I94">IF(ISERROR(INDEX($A$1:$G$79,SMALL(IF($A$1:$A$79=$I$1,ROW($A$1:$A$79)),ROW(93:93)),7)),"",INDEX($A$1:$G$79,SMALL(IF($A$1:$A$79=$I$1,ROW($A$1:$A$79)),ROW(93:93)),7))</f>
        <v/>
      </c>
      <c r="J94" s="1" t="str">
        <f t="array" ref="J94">IF(ISERROR(INDEX($A$1:$G$79,SMALL(IF($A$1:$A$79=$I$1,ROW($A$1:$A$79)),ROW(93:93)),4)),"",INDEX($A$1:$G$79,SMALL(IF($A$1:$A$79=$I$1,ROW($A$1:$A$79)),ROW(93:93)),4))</f>
        <v/>
      </c>
      <c r="K94" s="1" t="str">
        <f t="array" ref="K94">IF(ISERROR(INDEX($A$1:$G$79,SMALL(IF($A$1:$A$79=$I$1,ROW($A$1:$A$79)),ROW(93:93)),5)),"",INDEX($A$1:$G$79,SMALL(IF($A$1:$A$79=$I$1,ROW($A$1:$A$79)),ROW(93:93)),5))</f>
        <v/>
      </c>
      <c r="L94" s="1" t="str">
        <f t="array" ref="L94">IF(ISERROR(INDEX($A$1:$G$79,SMALL(IF($A$1:$A$79=$I$1,ROW($A$1:$A$79)),ROW(93:93)),6)),"",INDEX($A$1:$G$79,SMALL(IF($A$1:$A$79=$I$1,ROW($A$1:$A$79)),ROW(93:93)),6))</f>
        <v/>
      </c>
      <c r="M94" s="1" t="str">
        <f t="array" ref="M94">IF(ISERROR(INDEX($A$1:$H$79,SMALL(IF($A$1:$A$79=$I$1,ROW($A$1:$A$79)),ROW(93:93)),8)),"",INDEX($A$1:$H$79,SMALL(IF($A$1:$A$79=$I$1,ROW($A$1:$A$79)),ROW(93:93)),8))</f>
        <v/>
      </c>
      <c r="N94" s="10" t="str">
        <f t="array" ref="N94">IF(ISERROR(INDEX($A$1:$G$79,SMALL(IF($B$1:$B$79=$N$1,ROW($B$1:$B$79)),ROW(93:93)),6)),"",INDEX($A$1:$G$79,SMALL(IF($B$1:$B$79=$N$1,ROW($B$1:$B$79)),ROW(93:93)),6))</f>
        <v/>
      </c>
      <c r="O94" s="1" t="str">
        <f t="array" ref="O94">IF(ISERROR(INDEX($A$1:$G$79,SMALL(IF($B$1:$B$79=$N$1,ROW($B$1:$B$79)),ROW(93:93)),4)),"",INDEX($A$1:$G$79,SMALL(IF($B$1:$B$79=$N$1,ROW($B$1:$B$79)),ROW(93:93)),4))</f>
        <v/>
      </c>
      <c r="P94" s="1" t="str">
        <f t="array" ref="P94">IF(ISERROR(INDEX($A$1:$G$79,SMALL(IF($B$1:$B$79=$N$1,ROW($B$1:$B$79)),ROW(93:93)),5)),"",INDEX($A$1:$G$79,SMALL(IF($B$1:$B$79=$N$1,ROW($B$1:$B$79)),ROW(93:93)),5))</f>
        <v/>
      </c>
      <c r="Q94" s="1" t="str">
        <f t="array" ref="Q94">IF(ISERROR(INDEX($A$1:$G$79,SMALL(IF($B$1:$B$79=$N$1,ROW($B$1:$B$79)),ROW(93:93)),7)),"",INDEX($A$1:$G$79,SMALL(IF($B$1:$B$79=$N$1,ROW($B$1:$B$79)),ROW(93:93)),7))</f>
        <v/>
      </c>
      <c r="R94" s="1" t="str">
        <f t="array" ref="R94">IF(ISERROR(INDEX($A$1:$H$79,SMALL(IF($B$1:$B$79=$N$1,ROW($B$1:$B$79)),ROW(93:93)),8)),"",INDEX($A$1:$H$79,SMALL(IF($B$1:$B$79=$N$1,ROW($B$1:$B$79)),ROW(93:93)),8))</f>
        <v/>
      </c>
      <c r="S94" s="10" t="str">
        <f t="array" ref="S94">IF(ISERROR(INDEX($A$1:$G$79,SMALL(IF($C$1:$C$79=$S$1,ROW($C$1:$C$79)),ROW(93:93)),6)),"",INDEX($A$1:$G$79,SMALL(IF($C$1:$C$79=$S$1,ROW($C$1:$C$79)),ROW(93:93)),6))</f>
        <v/>
      </c>
      <c r="T94" s="1" t="str">
        <f t="array" ref="T94">IF(ISERROR(INDEX($A$1:$G$79,SMALL(IF($C$1:$C$79=$S$1,ROW($C$1:$C$79)),ROW(93:93)),4)),"",INDEX($A$1:$G$79,SMALL(IF($C$1:$C$79=$S$1,ROW($C$1:$C$79)),ROW(93:93)),4))</f>
        <v/>
      </c>
      <c r="U94" s="1" t="str">
        <f t="array" ref="U94">IF(ISERROR(INDEX($A$1:$G$79,SMALL(IF($C$1:$C$79=$S$1,ROW($C$1:$C$79)),ROW(93:93)),5)),"",INDEX($A$1:$G$79,SMALL(IF($C$1:$C$79=$S$1,ROW($C$1:$C$79)),ROW(93:93)),5))</f>
        <v/>
      </c>
      <c r="V94" s="1" t="str">
        <f t="array" ref="V94">IF(ISERROR(INDEX($A$1:$G$79,SMALL(IF($C$1:$C$79=$S$1,ROW($C$1:$C$79)),ROW(93:93)),7)),"",INDEX($A$1:$G$79,SMALL(IF($C$1:$C$79=$S$1,ROW($C$1:$C$79)),ROW(93:93)),7))</f>
        <v/>
      </c>
      <c r="W94" s="1" t="str">
        <f t="array" ref="W94">IF(ISERROR(INDEX($A$1:$H$79,SMALL(IF($C$1:$C$79=$S$1,ROW($C$1:$C$79)),ROW(93:93)),8)),"",INDEX($A$1:$H$79,SMALL(IF($C$1:$C$79=$S$1,ROW($C$1:$C$79)),ROW(93:93)),8))</f>
        <v/>
      </c>
      <c r="X94" s="1" t="s">
        <v>26</v>
      </c>
    </row>
    <row r="95" spans="9:24" x14ac:dyDescent="0.3">
      <c r="I95" s="10" t="str">
        <f t="array" ref="I95">IF(ISERROR(INDEX($A$1:$G$79,SMALL(IF($A$1:$A$79=$I$1,ROW($A$1:$A$79)),ROW(94:94)),7)),"",INDEX($A$1:$G$79,SMALL(IF($A$1:$A$79=$I$1,ROW($A$1:$A$79)),ROW(94:94)),7))</f>
        <v/>
      </c>
      <c r="J95" s="1" t="str">
        <f t="array" ref="J95">IF(ISERROR(INDEX($A$1:$G$79,SMALL(IF($A$1:$A$79=$I$1,ROW($A$1:$A$79)),ROW(94:94)),4)),"",INDEX($A$1:$G$79,SMALL(IF($A$1:$A$79=$I$1,ROW($A$1:$A$79)),ROW(94:94)),4))</f>
        <v/>
      </c>
      <c r="K95" s="1" t="str">
        <f t="array" ref="K95">IF(ISERROR(INDEX($A$1:$G$79,SMALL(IF($A$1:$A$79=$I$1,ROW($A$1:$A$79)),ROW(94:94)),5)),"",INDEX($A$1:$G$79,SMALL(IF($A$1:$A$79=$I$1,ROW($A$1:$A$79)),ROW(94:94)),5))</f>
        <v/>
      </c>
      <c r="L95" s="1" t="str">
        <f t="array" ref="L95">IF(ISERROR(INDEX($A$1:$G$79,SMALL(IF($A$1:$A$79=$I$1,ROW($A$1:$A$79)),ROW(94:94)),6)),"",INDEX($A$1:$G$79,SMALL(IF($A$1:$A$79=$I$1,ROW($A$1:$A$79)),ROW(94:94)),6))</f>
        <v/>
      </c>
      <c r="M95" s="1" t="str">
        <f t="array" ref="M95">IF(ISERROR(INDEX($A$1:$H$79,SMALL(IF($A$1:$A$79=$I$1,ROW($A$1:$A$79)),ROW(94:94)),8)),"",INDEX($A$1:$H$79,SMALL(IF($A$1:$A$79=$I$1,ROW($A$1:$A$79)),ROW(94:94)),8))</f>
        <v/>
      </c>
      <c r="N95" s="10" t="str">
        <f t="array" ref="N95">IF(ISERROR(INDEX($A$1:$G$79,SMALL(IF($B$1:$B$79=$N$1,ROW($B$1:$B$79)),ROW(94:94)),6)),"",INDEX($A$1:$G$79,SMALL(IF($B$1:$B$79=$N$1,ROW($B$1:$B$79)),ROW(94:94)),6))</f>
        <v/>
      </c>
      <c r="O95" s="1" t="str">
        <f t="array" ref="O95">IF(ISERROR(INDEX($A$1:$G$79,SMALL(IF($B$1:$B$79=$N$1,ROW($B$1:$B$79)),ROW(94:94)),4)),"",INDEX($A$1:$G$79,SMALL(IF($B$1:$B$79=$N$1,ROW($B$1:$B$79)),ROW(94:94)),4))</f>
        <v/>
      </c>
      <c r="P95" s="1" t="str">
        <f t="array" ref="P95">IF(ISERROR(INDEX($A$1:$G$79,SMALL(IF($B$1:$B$79=$N$1,ROW($B$1:$B$79)),ROW(94:94)),5)),"",INDEX($A$1:$G$79,SMALL(IF($B$1:$B$79=$N$1,ROW($B$1:$B$79)),ROW(94:94)),5))</f>
        <v/>
      </c>
      <c r="Q95" s="1" t="str">
        <f t="array" ref="Q95">IF(ISERROR(INDEX($A$1:$G$79,SMALL(IF($B$1:$B$79=$N$1,ROW($B$1:$B$79)),ROW(94:94)),7)),"",INDEX($A$1:$G$79,SMALL(IF($B$1:$B$79=$N$1,ROW($B$1:$B$79)),ROW(94:94)),7))</f>
        <v/>
      </c>
      <c r="R95" s="1" t="str">
        <f t="array" ref="R95">IF(ISERROR(INDEX($A$1:$H$79,SMALL(IF($B$1:$B$79=$N$1,ROW($B$1:$B$79)),ROW(94:94)),8)),"",INDEX($A$1:$H$79,SMALL(IF($B$1:$B$79=$N$1,ROW($B$1:$B$79)),ROW(94:94)),8))</f>
        <v/>
      </c>
      <c r="S95" s="10" t="str">
        <f t="array" ref="S95">IF(ISERROR(INDEX($A$1:$G$79,SMALL(IF($C$1:$C$79=$S$1,ROW($C$1:$C$79)),ROW(94:94)),6)),"",INDEX($A$1:$G$79,SMALL(IF($C$1:$C$79=$S$1,ROW($C$1:$C$79)),ROW(94:94)),6))</f>
        <v/>
      </c>
      <c r="T95" s="1" t="str">
        <f t="array" ref="T95">IF(ISERROR(INDEX($A$1:$G$79,SMALL(IF($C$1:$C$79=$S$1,ROW($C$1:$C$79)),ROW(94:94)),4)),"",INDEX($A$1:$G$79,SMALL(IF($C$1:$C$79=$S$1,ROW($C$1:$C$79)),ROW(94:94)),4))</f>
        <v/>
      </c>
      <c r="U95" s="1" t="str">
        <f t="array" ref="U95">IF(ISERROR(INDEX($A$1:$G$79,SMALL(IF($C$1:$C$79=$S$1,ROW($C$1:$C$79)),ROW(94:94)),5)),"",INDEX($A$1:$G$79,SMALL(IF($C$1:$C$79=$S$1,ROW($C$1:$C$79)),ROW(94:94)),5))</f>
        <v/>
      </c>
      <c r="V95" s="1" t="str">
        <f t="array" ref="V95">IF(ISERROR(INDEX($A$1:$G$79,SMALL(IF($C$1:$C$79=$S$1,ROW($C$1:$C$79)),ROW(94:94)),7)),"",INDEX($A$1:$G$79,SMALL(IF($C$1:$C$79=$S$1,ROW($C$1:$C$79)),ROW(94:94)),7))</f>
        <v/>
      </c>
      <c r="W95" s="1" t="str">
        <f t="array" ref="W95">IF(ISERROR(INDEX($A$1:$H$79,SMALL(IF($C$1:$C$79=$S$1,ROW($C$1:$C$79)),ROW(94:94)),8)),"",INDEX($A$1:$H$79,SMALL(IF($C$1:$C$79=$S$1,ROW($C$1:$C$79)),ROW(94:94)),8))</f>
        <v/>
      </c>
      <c r="X95" s="1" t="s">
        <v>26</v>
      </c>
    </row>
    <row r="96" spans="9:24" x14ac:dyDescent="0.3">
      <c r="I96" s="10" t="str">
        <f t="array" ref="I96">IF(ISERROR(INDEX($A$1:$G$79,SMALL(IF($A$1:$A$79=$I$1,ROW($A$1:$A$79)),ROW(95:95)),7)),"",INDEX($A$1:$G$79,SMALL(IF($A$1:$A$79=$I$1,ROW($A$1:$A$79)),ROW(95:95)),7))</f>
        <v/>
      </c>
      <c r="J96" s="1" t="str">
        <f t="array" ref="J96">IF(ISERROR(INDEX($A$1:$G$79,SMALL(IF($A$1:$A$79=$I$1,ROW($A$1:$A$79)),ROW(95:95)),4)),"",INDEX($A$1:$G$79,SMALL(IF($A$1:$A$79=$I$1,ROW($A$1:$A$79)),ROW(95:95)),4))</f>
        <v/>
      </c>
      <c r="K96" s="1" t="str">
        <f t="array" ref="K96">IF(ISERROR(INDEX($A$1:$G$79,SMALL(IF($A$1:$A$79=$I$1,ROW($A$1:$A$79)),ROW(95:95)),5)),"",INDEX($A$1:$G$79,SMALL(IF($A$1:$A$79=$I$1,ROW($A$1:$A$79)),ROW(95:95)),5))</f>
        <v/>
      </c>
      <c r="L96" s="1" t="str">
        <f t="array" ref="L96">IF(ISERROR(INDEX($A$1:$G$79,SMALL(IF($A$1:$A$79=$I$1,ROW($A$1:$A$79)),ROW(95:95)),6)),"",INDEX($A$1:$G$79,SMALL(IF($A$1:$A$79=$I$1,ROW($A$1:$A$79)),ROW(95:95)),6))</f>
        <v/>
      </c>
      <c r="M96" s="1" t="str">
        <f t="array" ref="M96">IF(ISERROR(INDEX($A$1:$H$79,SMALL(IF($A$1:$A$79=$I$1,ROW($A$1:$A$79)),ROW(95:95)),8)),"",INDEX($A$1:$H$79,SMALL(IF($A$1:$A$79=$I$1,ROW($A$1:$A$79)),ROW(95:95)),8))</f>
        <v/>
      </c>
      <c r="N96" s="10" t="str">
        <f t="array" ref="N96">IF(ISERROR(INDEX($A$1:$G$79,SMALL(IF($B$1:$B$79=$N$1,ROW($B$1:$B$79)),ROW(95:95)),6)),"",INDEX($A$1:$G$79,SMALL(IF($B$1:$B$79=$N$1,ROW($B$1:$B$79)),ROW(95:95)),6))</f>
        <v/>
      </c>
      <c r="O96" s="1" t="str">
        <f t="array" ref="O96">IF(ISERROR(INDEX($A$1:$G$79,SMALL(IF($B$1:$B$79=$N$1,ROW($B$1:$B$79)),ROW(95:95)),4)),"",INDEX($A$1:$G$79,SMALL(IF($B$1:$B$79=$N$1,ROW($B$1:$B$79)),ROW(95:95)),4))</f>
        <v/>
      </c>
      <c r="P96" s="1" t="str">
        <f t="array" ref="P96">IF(ISERROR(INDEX($A$1:$G$79,SMALL(IF($B$1:$B$79=$N$1,ROW($B$1:$B$79)),ROW(95:95)),5)),"",INDEX($A$1:$G$79,SMALL(IF($B$1:$B$79=$N$1,ROW($B$1:$B$79)),ROW(95:95)),5))</f>
        <v/>
      </c>
      <c r="Q96" s="1" t="str">
        <f t="array" ref="Q96">IF(ISERROR(INDEX($A$1:$G$79,SMALL(IF($B$1:$B$79=$N$1,ROW($B$1:$B$79)),ROW(95:95)),7)),"",INDEX($A$1:$G$79,SMALL(IF($B$1:$B$79=$N$1,ROW($B$1:$B$79)),ROW(95:95)),7))</f>
        <v/>
      </c>
      <c r="R96" s="1" t="str">
        <f t="array" ref="R96">IF(ISERROR(INDEX($A$1:$H$79,SMALL(IF($B$1:$B$79=$N$1,ROW($B$1:$B$79)),ROW(95:95)),8)),"",INDEX($A$1:$H$79,SMALL(IF($B$1:$B$79=$N$1,ROW($B$1:$B$79)),ROW(95:95)),8))</f>
        <v/>
      </c>
      <c r="S96" s="10" t="str">
        <f t="array" ref="S96">IF(ISERROR(INDEX($A$1:$G$79,SMALL(IF($C$1:$C$79=$S$1,ROW($C$1:$C$79)),ROW(95:95)),6)),"",INDEX($A$1:$G$79,SMALL(IF($C$1:$C$79=$S$1,ROW($C$1:$C$79)),ROW(95:95)),6))</f>
        <v/>
      </c>
      <c r="T96" s="1" t="str">
        <f t="array" ref="T96">IF(ISERROR(INDEX($A$1:$G$79,SMALL(IF($C$1:$C$79=$S$1,ROW($C$1:$C$79)),ROW(95:95)),4)),"",INDEX($A$1:$G$79,SMALL(IF($C$1:$C$79=$S$1,ROW($C$1:$C$79)),ROW(95:95)),4))</f>
        <v/>
      </c>
      <c r="U96" s="1" t="str">
        <f t="array" ref="U96">IF(ISERROR(INDEX($A$1:$G$79,SMALL(IF($C$1:$C$79=$S$1,ROW($C$1:$C$79)),ROW(95:95)),5)),"",INDEX($A$1:$G$79,SMALL(IF($C$1:$C$79=$S$1,ROW($C$1:$C$79)),ROW(95:95)),5))</f>
        <v/>
      </c>
      <c r="V96" s="1" t="str">
        <f t="array" ref="V96">IF(ISERROR(INDEX($A$1:$G$79,SMALL(IF($C$1:$C$79=$S$1,ROW($C$1:$C$79)),ROW(95:95)),7)),"",INDEX($A$1:$G$79,SMALL(IF($C$1:$C$79=$S$1,ROW($C$1:$C$79)),ROW(95:95)),7))</f>
        <v/>
      </c>
      <c r="W96" s="1" t="str">
        <f t="array" ref="W96">IF(ISERROR(INDEX($A$1:$H$79,SMALL(IF($C$1:$C$79=$S$1,ROW($C$1:$C$79)),ROW(95:95)),8)),"",INDEX($A$1:$H$79,SMALL(IF($C$1:$C$79=$S$1,ROW($C$1:$C$79)),ROW(95:95)),8))</f>
        <v/>
      </c>
      <c r="X96" s="1" t="s">
        <v>26</v>
      </c>
    </row>
    <row r="97" spans="9:24" x14ac:dyDescent="0.3">
      <c r="I97" s="10" t="str">
        <f t="array" ref="I97">IF(ISERROR(INDEX($A$1:$G$79,SMALL(IF($A$1:$A$79=$I$1,ROW($A$1:$A$79)),ROW(96:96)),7)),"",INDEX($A$1:$G$79,SMALL(IF($A$1:$A$79=$I$1,ROW($A$1:$A$79)),ROW(96:96)),7))</f>
        <v/>
      </c>
      <c r="J97" s="1" t="str">
        <f t="array" ref="J97">IF(ISERROR(INDEX($A$1:$G$79,SMALL(IF($A$1:$A$79=$I$1,ROW($A$1:$A$79)),ROW(96:96)),4)),"",INDEX($A$1:$G$79,SMALL(IF($A$1:$A$79=$I$1,ROW($A$1:$A$79)),ROW(96:96)),4))</f>
        <v/>
      </c>
      <c r="K97" s="1" t="str">
        <f t="array" ref="K97">IF(ISERROR(INDEX($A$1:$G$79,SMALL(IF($A$1:$A$79=$I$1,ROW($A$1:$A$79)),ROW(96:96)),5)),"",INDEX($A$1:$G$79,SMALL(IF($A$1:$A$79=$I$1,ROW($A$1:$A$79)),ROW(96:96)),5))</f>
        <v/>
      </c>
      <c r="L97" s="1" t="str">
        <f t="array" ref="L97">IF(ISERROR(INDEX($A$1:$G$79,SMALL(IF($A$1:$A$79=$I$1,ROW($A$1:$A$79)),ROW(96:96)),6)),"",INDEX($A$1:$G$79,SMALL(IF($A$1:$A$79=$I$1,ROW($A$1:$A$79)),ROW(96:96)),6))</f>
        <v/>
      </c>
      <c r="M97" s="1" t="str">
        <f t="array" ref="M97">IF(ISERROR(INDEX($A$1:$H$79,SMALL(IF($A$1:$A$79=$I$1,ROW($A$1:$A$79)),ROW(96:96)),8)),"",INDEX($A$1:$H$79,SMALL(IF($A$1:$A$79=$I$1,ROW($A$1:$A$79)),ROW(96:96)),8))</f>
        <v/>
      </c>
      <c r="N97" s="10" t="str">
        <f t="array" ref="N97">IF(ISERROR(INDEX($A$1:$G$79,SMALL(IF($B$1:$B$79=$N$1,ROW($B$1:$B$79)),ROW(96:96)),6)),"",INDEX($A$1:$G$79,SMALL(IF($B$1:$B$79=$N$1,ROW($B$1:$B$79)),ROW(96:96)),6))</f>
        <v/>
      </c>
      <c r="O97" s="1" t="str">
        <f t="array" ref="O97">IF(ISERROR(INDEX($A$1:$G$79,SMALL(IF($B$1:$B$79=$N$1,ROW($B$1:$B$79)),ROW(96:96)),4)),"",INDEX($A$1:$G$79,SMALL(IF($B$1:$B$79=$N$1,ROW($B$1:$B$79)),ROW(96:96)),4))</f>
        <v/>
      </c>
      <c r="P97" s="1" t="str">
        <f t="array" ref="P97">IF(ISERROR(INDEX($A$1:$G$79,SMALL(IF($B$1:$B$79=$N$1,ROW($B$1:$B$79)),ROW(96:96)),5)),"",INDEX($A$1:$G$79,SMALL(IF($B$1:$B$79=$N$1,ROW($B$1:$B$79)),ROW(96:96)),5))</f>
        <v/>
      </c>
      <c r="Q97" s="1" t="str">
        <f t="array" ref="Q97">IF(ISERROR(INDEX($A$1:$G$79,SMALL(IF($B$1:$B$79=$N$1,ROW($B$1:$B$79)),ROW(96:96)),7)),"",INDEX($A$1:$G$79,SMALL(IF($B$1:$B$79=$N$1,ROW($B$1:$B$79)),ROW(96:96)),7))</f>
        <v/>
      </c>
      <c r="R97" s="1" t="str">
        <f t="array" ref="R97">IF(ISERROR(INDEX($A$1:$H$79,SMALL(IF($B$1:$B$79=$N$1,ROW($B$1:$B$79)),ROW(96:96)),8)),"",INDEX($A$1:$H$79,SMALL(IF($B$1:$B$79=$N$1,ROW($B$1:$B$79)),ROW(96:96)),8))</f>
        <v/>
      </c>
      <c r="S97" s="10" t="str">
        <f t="array" ref="S97">IF(ISERROR(INDEX($A$1:$G$79,SMALL(IF($C$1:$C$79=$S$1,ROW($C$1:$C$79)),ROW(96:96)),6)),"",INDEX($A$1:$G$79,SMALL(IF($C$1:$C$79=$S$1,ROW($C$1:$C$79)),ROW(96:96)),6))</f>
        <v/>
      </c>
      <c r="T97" s="1" t="str">
        <f t="array" ref="T97">IF(ISERROR(INDEX($A$1:$G$79,SMALL(IF($C$1:$C$79=$S$1,ROW($C$1:$C$79)),ROW(96:96)),4)),"",INDEX($A$1:$G$79,SMALL(IF($C$1:$C$79=$S$1,ROW($C$1:$C$79)),ROW(96:96)),4))</f>
        <v/>
      </c>
      <c r="U97" s="1" t="str">
        <f t="array" ref="U97">IF(ISERROR(INDEX($A$1:$G$79,SMALL(IF($C$1:$C$79=$S$1,ROW($C$1:$C$79)),ROW(96:96)),5)),"",INDEX($A$1:$G$79,SMALL(IF($C$1:$C$79=$S$1,ROW($C$1:$C$79)),ROW(96:96)),5))</f>
        <v/>
      </c>
      <c r="V97" s="1" t="str">
        <f t="array" ref="V97">IF(ISERROR(INDEX($A$1:$G$79,SMALL(IF($C$1:$C$79=$S$1,ROW($C$1:$C$79)),ROW(96:96)),7)),"",INDEX($A$1:$G$79,SMALL(IF($C$1:$C$79=$S$1,ROW($C$1:$C$79)),ROW(96:96)),7))</f>
        <v/>
      </c>
      <c r="W97" s="1" t="str">
        <f t="array" ref="W97">IF(ISERROR(INDEX($A$1:$H$79,SMALL(IF($C$1:$C$79=$S$1,ROW($C$1:$C$79)),ROW(96:96)),8)),"",INDEX($A$1:$H$79,SMALL(IF($C$1:$C$79=$S$1,ROW($C$1:$C$79)),ROW(96:96)),8))</f>
        <v/>
      </c>
      <c r="X97" s="1" t="s">
        <v>26</v>
      </c>
    </row>
    <row r="98" spans="9:24" x14ac:dyDescent="0.3">
      <c r="I98" s="10" t="str">
        <f t="array" ref="I98">IF(ISERROR(INDEX($A$1:$G$79,SMALL(IF($A$1:$A$79=$I$1,ROW($A$1:$A$79)),ROW(97:97)),7)),"",INDEX($A$1:$G$79,SMALL(IF($A$1:$A$79=$I$1,ROW($A$1:$A$79)),ROW(97:97)),7))</f>
        <v/>
      </c>
      <c r="J98" s="1" t="str">
        <f t="array" ref="J98">IF(ISERROR(INDEX($A$1:$G$79,SMALL(IF($A$1:$A$79=$I$1,ROW($A$1:$A$79)),ROW(97:97)),4)),"",INDEX($A$1:$G$79,SMALL(IF($A$1:$A$79=$I$1,ROW($A$1:$A$79)),ROW(97:97)),4))</f>
        <v/>
      </c>
      <c r="K98" s="1" t="str">
        <f t="array" ref="K98">IF(ISERROR(INDEX($A$1:$G$79,SMALL(IF($A$1:$A$79=$I$1,ROW($A$1:$A$79)),ROW(97:97)),5)),"",INDEX($A$1:$G$79,SMALL(IF($A$1:$A$79=$I$1,ROW($A$1:$A$79)),ROW(97:97)),5))</f>
        <v/>
      </c>
      <c r="L98" s="1" t="str">
        <f t="array" ref="L98">IF(ISERROR(INDEX($A$1:$G$79,SMALL(IF($A$1:$A$79=$I$1,ROW($A$1:$A$79)),ROW(97:97)),6)),"",INDEX($A$1:$G$79,SMALL(IF($A$1:$A$79=$I$1,ROW($A$1:$A$79)),ROW(97:97)),6))</f>
        <v/>
      </c>
      <c r="M98" s="1" t="str">
        <f t="array" ref="M98">IF(ISERROR(INDEX($A$1:$H$79,SMALL(IF($A$1:$A$79=$I$1,ROW($A$1:$A$79)),ROW(97:97)),8)),"",INDEX($A$1:$H$79,SMALL(IF($A$1:$A$79=$I$1,ROW($A$1:$A$79)),ROW(97:97)),8))</f>
        <v/>
      </c>
      <c r="N98" s="10" t="str">
        <f t="array" ref="N98">IF(ISERROR(INDEX($A$1:$G$79,SMALL(IF($B$1:$B$79=$N$1,ROW($B$1:$B$79)),ROW(97:97)),6)),"",INDEX($A$1:$G$79,SMALL(IF($B$1:$B$79=$N$1,ROW($B$1:$B$79)),ROW(97:97)),6))</f>
        <v/>
      </c>
      <c r="O98" s="1" t="str">
        <f t="array" ref="O98">IF(ISERROR(INDEX($A$1:$G$79,SMALL(IF($B$1:$B$79=$N$1,ROW($B$1:$B$79)),ROW(97:97)),4)),"",INDEX($A$1:$G$79,SMALL(IF($B$1:$B$79=$N$1,ROW($B$1:$B$79)),ROW(97:97)),4))</f>
        <v/>
      </c>
      <c r="P98" s="1" t="str">
        <f t="array" ref="P98">IF(ISERROR(INDEX($A$1:$G$79,SMALL(IF($B$1:$B$79=$N$1,ROW($B$1:$B$79)),ROW(97:97)),5)),"",INDEX($A$1:$G$79,SMALL(IF($B$1:$B$79=$N$1,ROW($B$1:$B$79)),ROW(97:97)),5))</f>
        <v/>
      </c>
      <c r="Q98" s="1" t="str">
        <f t="array" ref="Q98">IF(ISERROR(INDEX($A$1:$G$79,SMALL(IF($B$1:$B$79=$N$1,ROW($B$1:$B$79)),ROW(97:97)),7)),"",INDEX($A$1:$G$79,SMALL(IF($B$1:$B$79=$N$1,ROW($B$1:$B$79)),ROW(97:97)),7))</f>
        <v/>
      </c>
      <c r="R98" s="1" t="str">
        <f t="array" ref="R98">IF(ISERROR(INDEX($A$1:$H$79,SMALL(IF($B$1:$B$79=$N$1,ROW($B$1:$B$79)),ROW(97:97)),8)),"",INDEX($A$1:$H$79,SMALL(IF($B$1:$B$79=$N$1,ROW($B$1:$B$79)),ROW(97:97)),8))</f>
        <v/>
      </c>
      <c r="S98" s="10" t="str">
        <f t="array" ref="S98">IF(ISERROR(INDEX($A$1:$G$79,SMALL(IF($C$1:$C$79=$S$1,ROW($C$1:$C$79)),ROW(97:97)),6)),"",INDEX($A$1:$G$79,SMALL(IF($C$1:$C$79=$S$1,ROW($C$1:$C$79)),ROW(97:97)),6))</f>
        <v/>
      </c>
      <c r="T98" s="1" t="str">
        <f t="array" ref="T98">IF(ISERROR(INDEX($A$1:$G$79,SMALL(IF($C$1:$C$79=$S$1,ROW($C$1:$C$79)),ROW(97:97)),4)),"",INDEX($A$1:$G$79,SMALL(IF($C$1:$C$79=$S$1,ROW($C$1:$C$79)),ROW(97:97)),4))</f>
        <v/>
      </c>
      <c r="U98" s="1" t="str">
        <f t="array" ref="U98">IF(ISERROR(INDEX($A$1:$G$79,SMALL(IF($C$1:$C$79=$S$1,ROW($C$1:$C$79)),ROW(97:97)),5)),"",INDEX($A$1:$G$79,SMALL(IF($C$1:$C$79=$S$1,ROW($C$1:$C$79)),ROW(97:97)),5))</f>
        <v/>
      </c>
      <c r="V98" s="1" t="str">
        <f t="array" ref="V98">IF(ISERROR(INDEX($A$1:$G$79,SMALL(IF($C$1:$C$79=$S$1,ROW($C$1:$C$79)),ROW(97:97)),7)),"",INDEX($A$1:$G$79,SMALL(IF($C$1:$C$79=$S$1,ROW($C$1:$C$79)),ROW(97:97)),7))</f>
        <v/>
      </c>
      <c r="W98" s="1" t="str">
        <f t="array" ref="W98">IF(ISERROR(INDEX($A$1:$H$79,SMALL(IF($C$1:$C$79=$S$1,ROW($C$1:$C$79)),ROW(97:97)),8)),"",INDEX($A$1:$H$79,SMALL(IF($C$1:$C$79=$S$1,ROW($C$1:$C$79)),ROW(97:97)),8))</f>
        <v/>
      </c>
      <c r="X98" s="1" t="s">
        <v>26</v>
      </c>
    </row>
  </sheetData>
  <sheetProtection algorithmName="SHA-512" hashValue="O6cEasgcCNLp92iqRdBvTVZRs62wrGYYw2stxpFJKD76GroHwrhTf/5x2NpHW+k8vjcYNXah5wOxId9RbLAW3g==" saltValue="sTVg9k2498K8s90Smyxi4g==" spinCount="100000" sheet="1" objects="1" scenarios="1"/>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dimension ref="A1:AD75"/>
  <sheetViews>
    <sheetView showGridLines="0" workbookViewId="0">
      <selection activeCell="N18" sqref="N18"/>
    </sheetView>
  </sheetViews>
  <sheetFormatPr defaultColWidth="9.140625" defaultRowHeight="16.5" x14ac:dyDescent="0.3"/>
  <cols>
    <col min="1" max="1" width="7.42578125" style="1" customWidth="1"/>
    <col min="2" max="2" width="27.140625" style="1" customWidth="1"/>
    <col min="3" max="4" width="11.28515625" style="1" customWidth="1"/>
    <col min="5" max="5" width="6.5703125" style="1" customWidth="1"/>
    <col min="6" max="6" width="10" style="1" customWidth="1"/>
    <col min="7" max="7" width="8.140625" style="1" customWidth="1"/>
    <col min="8" max="8" width="7.7109375" style="1" customWidth="1"/>
    <col min="9" max="9" width="8" style="1" customWidth="1"/>
    <col min="10" max="10" width="9" style="1" customWidth="1"/>
    <col min="11" max="11" width="6.5703125" style="1" customWidth="1"/>
    <col min="12" max="12" width="8" style="1" customWidth="1"/>
    <col min="13" max="13" width="9" style="1" customWidth="1"/>
    <col min="14" max="14" width="6.5703125" style="1" customWidth="1"/>
    <col min="15" max="15" width="8" style="1" customWidth="1"/>
    <col min="16" max="16" width="9" style="1" customWidth="1"/>
    <col min="17" max="17" width="6.5703125" style="1" customWidth="1"/>
    <col min="18" max="18" width="8" style="1" customWidth="1"/>
    <col min="19" max="19" width="9" style="1" customWidth="1"/>
    <col min="20" max="20" width="6.5703125" style="1" customWidth="1"/>
    <col min="21" max="21" width="8" style="1" customWidth="1"/>
    <col min="22" max="22" width="9" style="1" customWidth="1"/>
    <col min="23" max="23" width="6.5703125" style="1" customWidth="1"/>
    <col min="24" max="16384" width="9.140625" style="1"/>
  </cols>
  <sheetData>
    <row r="1" spans="1:30" x14ac:dyDescent="0.3">
      <c r="A1" s="24"/>
      <c r="B1" s="24"/>
      <c r="C1" s="24"/>
      <c r="D1" s="24"/>
      <c r="E1" s="24"/>
      <c r="F1" s="24"/>
      <c r="G1" s="24"/>
      <c r="H1" s="24"/>
      <c r="I1" s="24"/>
      <c r="J1" s="24"/>
      <c r="K1" s="24"/>
      <c r="L1" s="24"/>
      <c r="M1" s="24"/>
      <c r="N1" s="24"/>
      <c r="O1" s="24"/>
      <c r="P1" s="24"/>
      <c r="Q1" s="24"/>
      <c r="R1" s="24"/>
      <c r="S1" s="24"/>
      <c r="T1" s="24"/>
      <c r="U1" s="24"/>
      <c r="V1" s="24"/>
      <c r="W1" s="24"/>
    </row>
    <row r="3" spans="1:30" x14ac:dyDescent="0.3">
      <c r="B3" s="8" t="s">
        <v>13</v>
      </c>
      <c r="C3" s="13"/>
      <c r="D3" s="13"/>
      <c r="E3" s="13"/>
      <c r="F3" s="13"/>
      <c r="G3" s="13"/>
      <c r="H3" s="13"/>
    </row>
    <row r="4" spans="1:30" x14ac:dyDescent="0.3">
      <c r="B4" s="8"/>
      <c r="C4" s="13"/>
      <c r="D4" s="13"/>
      <c r="E4" s="13"/>
      <c r="F4" s="13"/>
      <c r="G4" s="13"/>
      <c r="H4" s="13"/>
    </row>
    <row r="5" spans="1:30" x14ac:dyDescent="0.3">
      <c r="B5" s="230" t="s">
        <v>203</v>
      </c>
      <c r="C5" s="222" t="s">
        <v>16</v>
      </c>
      <c r="D5" s="13"/>
      <c r="E5" s="13"/>
      <c r="F5" s="222" t="s">
        <v>252</v>
      </c>
      <c r="G5" s="13"/>
      <c r="H5" s="13"/>
      <c r="I5" s="222" t="s">
        <v>99</v>
      </c>
      <c r="J5" s="13"/>
      <c r="K5" s="13"/>
      <c r="L5" s="222" t="s">
        <v>100</v>
      </c>
      <c r="M5" s="13"/>
      <c r="N5" s="13"/>
      <c r="O5" s="222" t="s">
        <v>98</v>
      </c>
      <c r="P5" s="13"/>
      <c r="Q5" s="13"/>
      <c r="R5" s="222" t="s">
        <v>34</v>
      </c>
      <c r="S5" s="13"/>
      <c r="T5" s="13"/>
      <c r="U5" s="222" t="s">
        <v>101</v>
      </c>
      <c r="V5" s="13"/>
      <c r="W5" s="13"/>
      <c r="Z5" s="213"/>
      <c r="AA5" s="213"/>
      <c r="AB5" s="213"/>
      <c r="AC5" s="213"/>
      <c r="AD5" s="213"/>
    </row>
    <row r="6" spans="1:30" x14ac:dyDescent="0.3">
      <c r="B6" s="221"/>
      <c r="C6" s="218" t="s">
        <v>197</v>
      </c>
      <c r="D6" s="219" t="s">
        <v>198</v>
      </c>
      <c r="E6" s="220" t="s">
        <v>199</v>
      </c>
      <c r="F6" s="218" t="s">
        <v>197</v>
      </c>
      <c r="G6" s="219" t="s">
        <v>198</v>
      </c>
      <c r="H6" s="220" t="s">
        <v>199</v>
      </c>
      <c r="I6" s="218" t="s">
        <v>197</v>
      </c>
      <c r="J6" s="219" t="s">
        <v>198</v>
      </c>
      <c r="K6" s="220" t="s">
        <v>199</v>
      </c>
      <c r="L6" s="218" t="s">
        <v>197</v>
      </c>
      <c r="M6" s="219" t="s">
        <v>198</v>
      </c>
      <c r="N6" s="220" t="s">
        <v>199</v>
      </c>
      <c r="O6" s="218" t="s">
        <v>197</v>
      </c>
      <c r="P6" s="219" t="s">
        <v>198</v>
      </c>
      <c r="Q6" s="220" t="s">
        <v>199</v>
      </c>
      <c r="R6" s="218" t="s">
        <v>197</v>
      </c>
      <c r="S6" s="219" t="s">
        <v>198</v>
      </c>
      <c r="T6" s="220" t="s">
        <v>199</v>
      </c>
      <c r="U6" s="218" t="s">
        <v>197</v>
      </c>
      <c r="V6" s="219" t="s">
        <v>198</v>
      </c>
      <c r="W6" s="220" t="s">
        <v>199</v>
      </c>
      <c r="Z6" s="213"/>
      <c r="AA6" s="213"/>
      <c r="AB6" s="213"/>
      <c r="AC6" s="213"/>
      <c r="AD6" s="213"/>
    </row>
    <row r="7" spans="1:30" x14ac:dyDescent="0.3">
      <c r="B7" s="29" t="s">
        <v>7</v>
      </c>
      <c r="C7" s="30">
        <f>COUNTIF('Access &amp; Input'!$F$7:$H$19,$B$7)</f>
        <v>21</v>
      </c>
      <c r="D7" s="216"/>
      <c r="E7" s="28"/>
      <c r="F7" s="29">
        <f>COUNTIF('Access &amp; Input'!$F$22:$H$25,'Scratch - Report'!$B$7)</f>
        <v>6</v>
      </c>
      <c r="G7" s="216"/>
      <c r="H7" s="31"/>
      <c r="I7" s="29">
        <f>COUNTIF('Services &amp; Housing'!F7:H20,$B$7)</f>
        <v>21</v>
      </c>
      <c r="J7" s="216"/>
      <c r="K7" s="31"/>
      <c r="L7" s="29">
        <f>COUNTIF('Services &amp; Housing'!F22:H29,$B$7)</f>
        <v>12</v>
      </c>
      <c r="M7" s="215"/>
      <c r="N7" s="31"/>
      <c r="O7" s="29">
        <f>COUNTIF(Leases!F7:H20,$B$7)</f>
        <v>21</v>
      </c>
      <c r="P7" s="215"/>
      <c r="Q7" s="31"/>
      <c r="R7" s="29">
        <f>COUNTIF('Project Specific'!F7:H22,$B$7)</f>
        <v>24</v>
      </c>
      <c r="S7" s="215"/>
      <c r="T7" s="31"/>
      <c r="U7" s="29">
        <f>COUNTIF('Project Specific'!F24:H31,$B$7)</f>
        <v>12</v>
      </c>
      <c r="V7" s="215"/>
      <c r="W7" s="31"/>
      <c r="Z7" s="83"/>
      <c r="AB7" s="214"/>
      <c r="AC7" s="214"/>
      <c r="AD7" s="214"/>
    </row>
    <row r="8" spans="1:30" x14ac:dyDescent="0.3">
      <c r="B8" s="27" t="s">
        <v>61</v>
      </c>
      <c r="C8" s="30">
        <f>COUNTIF('Access &amp; Input'!$F$7:$F$19,C$6)</f>
        <v>0</v>
      </c>
      <c r="D8" s="216">
        <f>COUNTIF('Access &amp; Input'!$F$7:$F$19,D$6)</f>
        <v>0</v>
      </c>
      <c r="E8" s="28">
        <f>COUNTIF('Access &amp; Input'!$F$7:$F$19,E$6)</f>
        <v>0</v>
      </c>
      <c r="F8" s="30">
        <f>COUNTIF('Access &amp; Input'!$F$22:$F$25,F$6)</f>
        <v>0</v>
      </c>
      <c r="G8" s="216">
        <f>COUNTIF('Access &amp; Input'!$F$22:$F$25,G$6)</f>
        <v>0</v>
      </c>
      <c r="H8" s="216">
        <f>COUNTIF('Access &amp; Input'!$F$22:$F$25,H$6)</f>
        <v>0</v>
      </c>
      <c r="I8" s="30">
        <f>COUNTIF('Services &amp; Housing'!$F$7:$F$20,I$6)</f>
        <v>0</v>
      </c>
      <c r="J8" s="216">
        <f>COUNTIF('Services &amp; Housing'!$F$7:$F$20,J$6)</f>
        <v>0</v>
      </c>
      <c r="K8" s="216">
        <f>COUNTIF('Services &amp; Housing'!$F$7:$F$20,K$6)</f>
        <v>0</v>
      </c>
      <c r="L8" s="30">
        <f>COUNTIF('Services &amp; Housing'!$F$22:$F$29,L$6)</f>
        <v>0</v>
      </c>
      <c r="M8" s="216">
        <f>COUNTIF('Services &amp; Housing'!$F$22:$F$29,M$6)</f>
        <v>0</v>
      </c>
      <c r="N8" s="28">
        <f>COUNTIF('Services &amp; Housing'!$F$22:$F$29,N$6)</f>
        <v>0</v>
      </c>
      <c r="O8" s="30">
        <f>COUNTIF(Leases!$F$7:$F$20,O$6)</f>
        <v>0</v>
      </c>
      <c r="P8" s="216">
        <f>COUNTIF(Leases!$F$7:$F$20,P$6)</f>
        <v>0</v>
      </c>
      <c r="Q8" s="28">
        <f>COUNTIF(Leases!$F$7:$F$20,Q$6)</f>
        <v>0</v>
      </c>
      <c r="R8" s="30">
        <f>COUNTIF('Project Specific'!$F$7:$F$22,R$6)</f>
        <v>0</v>
      </c>
      <c r="S8" s="216">
        <f>COUNTIF('Project Specific'!$F$7:$F$22,S$6)</f>
        <v>0</v>
      </c>
      <c r="T8" s="28">
        <f>COUNTIF('Project Specific'!$F$7:$F$22,T$6)</f>
        <v>0</v>
      </c>
      <c r="U8" s="30">
        <f>COUNTIF('Project Specific'!$F$24:$F$31,U$6)</f>
        <v>0</v>
      </c>
      <c r="V8" s="216">
        <f>COUNTIF('Project Specific'!$F$24:$F$31,V$6)</f>
        <v>0</v>
      </c>
      <c r="W8" s="28">
        <f>COUNTIF('Project Specific'!$F$24:$F$31,W$6)</f>
        <v>0</v>
      </c>
      <c r="Z8" s="83"/>
      <c r="AB8" s="214"/>
      <c r="AC8" s="214"/>
      <c r="AD8" s="214"/>
    </row>
    <row r="9" spans="1:30" x14ac:dyDescent="0.3">
      <c r="B9" s="10" t="s">
        <v>59</v>
      </c>
      <c r="C9" s="10">
        <f>COUNTIF('Access &amp; Input'!$G$7:$G$19,C$6)</f>
        <v>0</v>
      </c>
      <c r="D9" s="1">
        <f>COUNTIF('Access &amp; Input'!$G$7:$G$19,D$6)</f>
        <v>0</v>
      </c>
      <c r="E9" s="3">
        <f>COUNTIF('Access &amp; Input'!$G$7:$G$19,E$6)</f>
        <v>0</v>
      </c>
      <c r="F9" s="10">
        <f>COUNTIF('Access &amp; Input'!$G$22:$G$25,F$6)</f>
        <v>0</v>
      </c>
      <c r="G9" s="1">
        <f>COUNTIF('Access &amp; Input'!$G$22:$G$25,G$6)</f>
        <v>0</v>
      </c>
      <c r="H9" s="3">
        <f>COUNTIF('Access &amp; Input'!$G$22:$G$25,H$6)</f>
        <v>0</v>
      </c>
      <c r="I9" s="10">
        <f>COUNTIF('Services &amp; Housing'!$G$7:$G$20,I$6)</f>
        <v>0</v>
      </c>
      <c r="J9" s="1">
        <f>COUNTIF('Services &amp; Housing'!$G$7:$G$20,J$6)</f>
        <v>0</v>
      </c>
      <c r="K9" s="3">
        <f>COUNTIF('Services &amp; Housing'!$G$7:$G$20,K$6)</f>
        <v>0</v>
      </c>
      <c r="L9" s="10">
        <f>COUNTIF('Services &amp; Housing'!$G$22:$G$29,L$6)</f>
        <v>0</v>
      </c>
      <c r="M9" s="1">
        <f>COUNTIF('Services &amp; Housing'!$G$22:$G$29,M$6)</f>
        <v>0</v>
      </c>
      <c r="N9" s="3">
        <f>COUNTIF('Services &amp; Housing'!$G$22:$G$29,N$6)</f>
        <v>0</v>
      </c>
      <c r="O9" s="10">
        <f>COUNTIF(Leases!$G$7:$G$20,O$6)</f>
        <v>0</v>
      </c>
      <c r="P9" s="1">
        <f>COUNTIF(Leases!$G$7:$G$20,P$6)</f>
        <v>0</v>
      </c>
      <c r="Q9" s="3">
        <f>COUNTIF(Leases!$G$7:$G$20,Q$6)</f>
        <v>0</v>
      </c>
      <c r="R9" s="10">
        <f>COUNTIF('Project Specific'!$G$7:$G$22,R$6)</f>
        <v>0</v>
      </c>
      <c r="S9" s="1">
        <f>COUNTIF('Project Specific'!$G$7:$G$22,S$6)</f>
        <v>0</v>
      </c>
      <c r="T9" s="3">
        <f>COUNTIF('Project Specific'!$G$7:$G$22,T$6)</f>
        <v>0</v>
      </c>
      <c r="U9" s="10">
        <f>COUNTIF('Project Specific'!$G$24:$G$31,U$6)</f>
        <v>0</v>
      </c>
      <c r="V9" s="1">
        <f>COUNTIF('Project Specific'!$G$24:$G$31,V$6)</f>
        <v>0</v>
      </c>
      <c r="W9" s="3">
        <f>COUNTIF('Project Specific'!$G$24:$G$31,W$6)</f>
        <v>0</v>
      </c>
      <c r="Z9" s="83"/>
      <c r="AB9" s="214"/>
      <c r="AC9" s="214"/>
      <c r="AD9" s="214"/>
    </row>
    <row r="10" spans="1:30" x14ac:dyDescent="0.3">
      <c r="B10" s="10" t="s">
        <v>60</v>
      </c>
      <c r="C10" s="9">
        <f>COUNTIF('Access &amp; Input'!$H$7:$H$19,C$6)</f>
        <v>0</v>
      </c>
      <c r="D10" s="217">
        <f>COUNTIF('Access &amp; Input'!$H$7:$H$19,D$6)</f>
        <v>0</v>
      </c>
      <c r="E10" s="4">
        <f>COUNTIF('Access &amp; Input'!$H$7:$H$19,E$6)</f>
        <v>0</v>
      </c>
      <c r="F10" s="9">
        <f>COUNTIF('Access &amp; Input'!$H$22:$H$25,F$6)</f>
        <v>0</v>
      </c>
      <c r="G10" s="217">
        <f>COUNTIF('Access &amp; Input'!$H$22:$H$25,G$6)</f>
        <v>0</v>
      </c>
      <c r="H10" s="4">
        <f>COUNTIF('Access &amp; Input'!$H$22:$H$25,H$6)</f>
        <v>0</v>
      </c>
      <c r="I10" s="9">
        <f>COUNTIF('Services &amp; Housing'!$F$7:$F$20,I$6)</f>
        <v>0</v>
      </c>
      <c r="J10" s="217">
        <f>COUNTIF('Services &amp; Housing'!$F$7:$F$20,J$6)</f>
        <v>0</v>
      </c>
      <c r="K10" s="4">
        <f>COUNTIF('Services &amp; Housing'!$H$7:$H$20,K$6)</f>
        <v>0</v>
      </c>
      <c r="L10" s="9">
        <f>COUNTIF('Services &amp; Housing'!$H$22:$H$29,L$6)</f>
        <v>0</v>
      </c>
      <c r="M10" s="217">
        <f>COUNTIF('Services &amp; Housing'!$H$22:$H$29,M$6)</f>
        <v>0</v>
      </c>
      <c r="N10" s="4">
        <f>COUNTIF('Services &amp; Housing'!$H$22:$H$29,N$6)</f>
        <v>0</v>
      </c>
      <c r="O10" s="9">
        <f>COUNTIF(Leases!$H$7:$H$20,O$6)</f>
        <v>0</v>
      </c>
      <c r="P10" s="217">
        <f>COUNTIF(Leases!$H$7:$H$20,P$6)</f>
        <v>0</v>
      </c>
      <c r="Q10" s="4">
        <f>COUNTIF(Leases!$H$7:$H$20,Q$6)</f>
        <v>0</v>
      </c>
      <c r="R10" s="9">
        <f>COUNTIF('Project Specific'!$H$7:$H$22,R$6)</f>
        <v>0</v>
      </c>
      <c r="S10" s="217">
        <f>COUNTIF('Project Specific'!$H$7:$H$22,S$6)</f>
        <v>0</v>
      </c>
      <c r="T10" s="4">
        <f>COUNTIF('Project Specific'!$H$7:$H$22,T$6)</f>
        <v>0</v>
      </c>
      <c r="U10" s="9">
        <f>COUNTIF('Project Specific'!$H$24:$H$31,U$6)</f>
        <v>0</v>
      </c>
      <c r="V10" s="217">
        <f>COUNTIF('Project Specific'!$H$24:$H$31,V$6)</f>
        <v>0</v>
      </c>
      <c r="W10" s="4">
        <f>COUNTIF('Project Specific'!$H$24:$H$31,W$6)</f>
        <v>0</v>
      </c>
      <c r="Z10" s="83"/>
      <c r="AB10" s="214"/>
      <c r="AC10" s="214"/>
      <c r="AD10" s="214"/>
    </row>
    <row r="11" spans="1:30" x14ac:dyDescent="0.3">
      <c r="B11" s="29" t="s">
        <v>15</v>
      </c>
      <c r="C11" s="223">
        <f>IF(MAX('Access &amp; Input'!B7:B20)*3=SUM('Scratch - Report'!C7:E10),0,"CHECK")</f>
        <v>0</v>
      </c>
      <c r="D11" s="215"/>
      <c r="E11" s="31"/>
      <c r="F11" s="223">
        <f>IF(MAX('Access &amp; Input'!B22:B25)*3=SUM('Scratch - Report'!F7:H10),0,"CHECK")</f>
        <v>0</v>
      </c>
      <c r="G11" s="215"/>
      <c r="H11" s="31"/>
      <c r="I11" s="223">
        <f>IF(MAX('Services &amp; Housing'!B7:B20)*3=SUM('Scratch - Report'!I7:K10),0,"CHECK")</f>
        <v>0</v>
      </c>
      <c r="J11" s="215"/>
      <c r="K11" s="31"/>
      <c r="L11" s="223">
        <f>IF(MAX('Services &amp; Housing'!B22:B29)*3=SUM('Scratch - Report'!L7:N10),0,"CHECK")</f>
        <v>0</v>
      </c>
      <c r="M11" s="215"/>
      <c r="N11" s="31"/>
      <c r="O11" s="223">
        <f>IF(MAX(Leases!B7:B20)*3=SUM('Scratch - Report'!O7:Q10),0,"CHECK")</f>
        <v>0</v>
      </c>
      <c r="P11" s="215"/>
      <c r="Q11" s="31"/>
      <c r="R11" s="223" t="str">
        <f>IF(MAX('Project Specific'!B7:B22)*3=SUM('Scratch - Report'!R7:T10),0,"CHECK")</f>
        <v>CHECK</v>
      </c>
      <c r="S11" s="215"/>
      <c r="T11" s="31"/>
      <c r="U11" s="223">
        <f>IF(MAX('Project Specific'!B24:B31)*3=SUM('Scratch - Report'!U7:W10),0,"CHECK")</f>
        <v>0</v>
      </c>
      <c r="V11" s="215"/>
      <c r="W11" s="31"/>
    </row>
    <row r="13" spans="1:30" x14ac:dyDescent="0.3">
      <c r="B13" s="230" t="s">
        <v>204</v>
      </c>
      <c r="C13" s="222" t="s">
        <v>16</v>
      </c>
      <c r="D13" s="13"/>
      <c r="E13" s="13"/>
      <c r="F13" s="222" t="s">
        <v>252</v>
      </c>
      <c r="G13" s="13"/>
      <c r="H13" s="13"/>
      <c r="I13" s="222" t="s">
        <v>99</v>
      </c>
      <c r="J13" s="13"/>
      <c r="K13" s="13"/>
      <c r="L13" s="222" t="s">
        <v>100</v>
      </c>
      <c r="M13" s="13"/>
      <c r="N13" s="13"/>
      <c r="O13" s="222" t="s">
        <v>98</v>
      </c>
      <c r="P13" s="13"/>
      <c r="Q13" s="13"/>
      <c r="R13" s="222" t="s">
        <v>34</v>
      </c>
      <c r="S13" s="13"/>
      <c r="T13" s="13"/>
      <c r="U13" s="222" t="s">
        <v>101</v>
      </c>
      <c r="V13" s="13"/>
      <c r="W13" s="13"/>
      <c r="Z13" s="213"/>
      <c r="AA13" s="213"/>
      <c r="AB13" s="213"/>
      <c r="AC13" s="213"/>
      <c r="AD13" s="213"/>
    </row>
    <row r="14" spans="1:30" x14ac:dyDescent="0.3">
      <c r="B14" s="221"/>
      <c r="C14" s="218" t="s">
        <v>197</v>
      </c>
      <c r="D14" s="219" t="s">
        <v>198</v>
      </c>
      <c r="E14" s="220" t="s">
        <v>199</v>
      </c>
      <c r="F14" s="218" t="s">
        <v>197</v>
      </c>
      <c r="G14" s="219" t="s">
        <v>198</v>
      </c>
      <c r="H14" s="220" t="s">
        <v>199</v>
      </c>
      <c r="I14" s="218" t="s">
        <v>197</v>
      </c>
      <c r="J14" s="219" t="s">
        <v>198</v>
      </c>
      <c r="K14" s="220" t="s">
        <v>199</v>
      </c>
      <c r="L14" s="218" t="s">
        <v>197</v>
      </c>
      <c r="M14" s="219" t="s">
        <v>198</v>
      </c>
      <c r="N14" s="220" t="s">
        <v>199</v>
      </c>
      <c r="O14" s="218" t="s">
        <v>197</v>
      </c>
      <c r="P14" s="219" t="s">
        <v>198</v>
      </c>
      <c r="Q14" s="220" t="s">
        <v>199</v>
      </c>
      <c r="R14" s="218" t="s">
        <v>197</v>
      </c>
      <c r="S14" s="219" t="s">
        <v>198</v>
      </c>
      <c r="T14" s="220" t="s">
        <v>199</v>
      </c>
      <c r="U14" s="218" t="s">
        <v>197</v>
      </c>
      <c r="V14" s="219" t="s">
        <v>198</v>
      </c>
      <c r="W14" s="220" t="s">
        <v>199</v>
      </c>
      <c r="Z14" s="213"/>
      <c r="AA14" s="213"/>
      <c r="AB14" s="213"/>
      <c r="AC14" s="213"/>
      <c r="AD14" s="213"/>
    </row>
    <row r="15" spans="1:30" x14ac:dyDescent="0.3">
      <c r="B15" s="29" t="s">
        <v>7</v>
      </c>
      <c r="C15" s="231">
        <f>C7/$C$19</f>
        <v>3</v>
      </c>
      <c r="D15" s="216"/>
      <c r="E15" s="28"/>
      <c r="F15" s="231">
        <f>F7/$F$19</f>
        <v>3</v>
      </c>
      <c r="G15" s="216"/>
      <c r="H15" s="28"/>
      <c r="I15" s="231">
        <f>I7/$I$19</f>
        <v>3</v>
      </c>
      <c r="J15" s="216"/>
      <c r="K15" s="31"/>
      <c r="L15" s="231">
        <f>L7/$L$19</f>
        <v>3</v>
      </c>
      <c r="M15" s="215"/>
      <c r="N15" s="31"/>
      <c r="O15" s="231">
        <f>O7/$O$19</f>
        <v>3</v>
      </c>
      <c r="P15" s="215"/>
      <c r="Q15" s="31"/>
      <c r="R15" s="231">
        <f>R7/$R$19</f>
        <v>4.8</v>
      </c>
      <c r="S15" s="215"/>
      <c r="T15" s="31"/>
      <c r="U15" s="231">
        <f>U7/$U$19</f>
        <v>3</v>
      </c>
      <c r="V15" s="215"/>
      <c r="W15" s="31"/>
      <c r="Z15" s="83"/>
      <c r="AB15" s="214"/>
      <c r="AC15" s="214"/>
      <c r="AD15" s="214"/>
    </row>
    <row r="16" spans="1:30" x14ac:dyDescent="0.3">
      <c r="B16" s="27" t="s">
        <v>61</v>
      </c>
      <c r="C16" s="231">
        <f>C8/$C$19</f>
        <v>0</v>
      </c>
      <c r="D16" s="232">
        <f t="shared" ref="D16:E18" si="0">D8/$C$19</f>
        <v>0</v>
      </c>
      <c r="E16" s="233">
        <f t="shared" si="0"/>
        <v>0</v>
      </c>
      <c r="F16" s="231">
        <f>F8/$F$19</f>
        <v>0</v>
      </c>
      <c r="G16" s="232">
        <f t="shared" ref="G16:H18" si="1">G8/$F$19</f>
        <v>0</v>
      </c>
      <c r="H16" s="233">
        <f t="shared" si="1"/>
        <v>0</v>
      </c>
      <c r="I16" s="231">
        <f>I8/$I$19</f>
        <v>0</v>
      </c>
      <c r="J16" s="232">
        <f t="shared" ref="J16:K18" si="2">J8/$I$19</f>
        <v>0</v>
      </c>
      <c r="K16" s="232">
        <f t="shared" si="2"/>
        <v>0</v>
      </c>
      <c r="L16" s="231">
        <f>L8/$L$19</f>
        <v>0</v>
      </c>
      <c r="M16" s="232">
        <f t="shared" ref="M16:N18" si="3">M8/$L$19</f>
        <v>0</v>
      </c>
      <c r="N16" s="233">
        <f t="shared" si="3"/>
        <v>0</v>
      </c>
      <c r="O16" s="231">
        <f>O8/$O$19</f>
        <v>0</v>
      </c>
      <c r="P16" s="232">
        <f t="shared" ref="P16:Q18" si="4">P8/$O$19</f>
        <v>0</v>
      </c>
      <c r="Q16" s="233">
        <f t="shared" si="4"/>
        <v>0</v>
      </c>
      <c r="R16" s="231">
        <f>R8/$R$19</f>
        <v>0</v>
      </c>
      <c r="S16" s="232">
        <f t="shared" ref="S16:T18" si="5">S8/$R$19</f>
        <v>0</v>
      </c>
      <c r="T16" s="233">
        <f t="shared" si="5"/>
        <v>0</v>
      </c>
      <c r="U16" s="231">
        <f>U8/$U$19</f>
        <v>0</v>
      </c>
      <c r="V16" s="232">
        <f t="shared" ref="V16:W18" si="6">V8/$U$19</f>
        <v>0</v>
      </c>
      <c r="W16" s="233">
        <f t="shared" si="6"/>
        <v>0</v>
      </c>
      <c r="Z16" s="83"/>
      <c r="AB16" s="214"/>
      <c r="AC16" s="214"/>
      <c r="AD16" s="214"/>
    </row>
    <row r="17" spans="2:30" x14ac:dyDescent="0.3">
      <c r="B17" s="10" t="s">
        <v>59</v>
      </c>
      <c r="C17" s="234">
        <f>C9/$C$19</f>
        <v>0</v>
      </c>
      <c r="D17" s="235">
        <f t="shared" si="0"/>
        <v>0</v>
      </c>
      <c r="E17" s="236">
        <f t="shared" si="0"/>
        <v>0</v>
      </c>
      <c r="F17" s="234">
        <f>F9/$F$19</f>
        <v>0</v>
      </c>
      <c r="G17" s="235">
        <f t="shared" si="1"/>
        <v>0</v>
      </c>
      <c r="H17" s="236">
        <f t="shared" si="1"/>
        <v>0</v>
      </c>
      <c r="I17" s="234">
        <f>I9/$I$19</f>
        <v>0</v>
      </c>
      <c r="J17" s="235">
        <f t="shared" si="2"/>
        <v>0</v>
      </c>
      <c r="K17" s="236">
        <f t="shared" si="2"/>
        <v>0</v>
      </c>
      <c r="L17" s="234">
        <f>L9/$L$19</f>
        <v>0</v>
      </c>
      <c r="M17" s="235">
        <f t="shared" si="3"/>
        <v>0</v>
      </c>
      <c r="N17" s="236">
        <f t="shared" si="3"/>
        <v>0</v>
      </c>
      <c r="O17" s="234">
        <f>O9/$O$19</f>
        <v>0</v>
      </c>
      <c r="P17" s="235">
        <f t="shared" si="4"/>
        <v>0</v>
      </c>
      <c r="Q17" s="236">
        <f t="shared" si="4"/>
        <v>0</v>
      </c>
      <c r="R17" s="234">
        <f>R9/$R$19</f>
        <v>0</v>
      </c>
      <c r="S17" s="235">
        <f t="shared" si="5"/>
        <v>0</v>
      </c>
      <c r="T17" s="236">
        <f t="shared" si="5"/>
        <v>0</v>
      </c>
      <c r="U17" s="234">
        <f>U9/$U$19</f>
        <v>0</v>
      </c>
      <c r="V17" s="235">
        <f t="shared" si="6"/>
        <v>0</v>
      </c>
      <c r="W17" s="236">
        <f t="shared" si="6"/>
        <v>0</v>
      </c>
      <c r="Z17" s="83"/>
      <c r="AB17" s="214"/>
      <c r="AC17" s="214"/>
      <c r="AD17" s="214"/>
    </row>
    <row r="18" spans="2:30" x14ac:dyDescent="0.3">
      <c r="B18" s="10" t="s">
        <v>60</v>
      </c>
      <c r="C18" s="234">
        <f>C10/$C$19</f>
        <v>0</v>
      </c>
      <c r="D18" s="235">
        <f t="shared" si="0"/>
        <v>0</v>
      </c>
      <c r="E18" s="236">
        <f t="shared" si="0"/>
        <v>0</v>
      </c>
      <c r="F18" s="234">
        <f>F10/$F$19</f>
        <v>0</v>
      </c>
      <c r="G18" s="235">
        <f t="shared" si="1"/>
        <v>0</v>
      </c>
      <c r="H18" s="236">
        <f t="shared" si="1"/>
        <v>0</v>
      </c>
      <c r="I18" s="234">
        <f>I10/$I$19</f>
        <v>0</v>
      </c>
      <c r="J18" s="235">
        <f t="shared" si="2"/>
        <v>0</v>
      </c>
      <c r="K18" s="236">
        <f t="shared" si="2"/>
        <v>0</v>
      </c>
      <c r="L18" s="234">
        <f>L10/$L$19</f>
        <v>0</v>
      </c>
      <c r="M18" s="235">
        <f t="shared" si="3"/>
        <v>0</v>
      </c>
      <c r="N18" s="236">
        <f t="shared" si="3"/>
        <v>0</v>
      </c>
      <c r="O18" s="234">
        <f>O10/$O$19</f>
        <v>0</v>
      </c>
      <c r="P18" s="235">
        <f t="shared" si="4"/>
        <v>0</v>
      </c>
      <c r="Q18" s="236">
        <f t="shared" si="4"/>
        <v>0</v>
      </c>
      <c r="R18" s="234">
        <f>R10/$R$19</f>
        <v>0</v>
      </c>
      <c r="S18" s="235">
        <f t="shared" si="5"/>
        <v>0</v>
      </c>
      <c r="T18" s="236">
        <f t="shared" si="5"/>
        <v>0</v>
      </c>
      <c r="U18" s="234">
        <f>U10/$U$19</f>
        <v>0</v>
      </c>
      <c r="V18" s="235">
        <f t="shared" si="6"/>
        <v>0</v>
      </c>
      <c r="W18" s="236">
        <f t="shared" si="6"/>
        <v>0</v>
      </c>
      <c r="Z18" s="83"/>
      <c r="AB18" s="214"/>
      <c r="AC18" s="214"/>
      <c r="AD18" s="214"/>
    </row>
    <row r="19" spans="2:30" x14ac:dyDescent="0.3">
      <c r="B19" s="29" t="s">
        <v>205</v>
      </c>
      <c r="C19" s="223">
        <f>MAX('Access &amp; Input'!B7:B20)</f>
        <v>7</v>
      </c>
      <c r="D19" s="215"/>
      <c r="E19" s="31"/>
      <c r="F19" s="223">
        <f>MAX('Access &amp; Input'!B22:B25)</f>
        <v>2</v>
      </c>
      <c r="G19" s="215"/>
      <c r="H19" s="31"/>
      <c r="I19" s="223">
        <f>MAX('Services &amp; Housing'!B7:B20)</f>
        <v>7</v>
      </c>
      <c r="J19" s="215"/>
      <c r="K19" s="31"/>
      <c r="L19" s="223">
        <f>MAX('Services &amp; Housing'!B22:B29)</f>
        <v>4</v>
      </c>
      <c r="M19" s="215"/>
      <c r="N19" s="31"/>
      <c r="O19" s="223">
        <f>MAX(Leases!B7:B20)</f>
        <v>7</v>
      </c>
      <c r="P19" s="215"/>
      <c r="Q19" s="31"/>
      <c r="R19" s="223">
        <f>MAX('Project Specific'!B7:B22)</f>
        <v>5</v>
      </c>
      <c r="S19" s="215"/>
      <c r="T19" s="31"/>
      <c r="U19" s="223">
        <f>MAX('Project Specific'!B24:B31)</f>
        <v>4</v>
      </c>
      <c r="V19" s="215"/>
      <c r="W19" s="31"/>
    </row>
    <row r="22" spans="2:30" x14ac:dyDescent="0.3">
      <c r="B22" s="224" t="s">
        <v>200</v>
      </c>
    </row>
    <row r="23" spans="2:30" x14ac:dyDescent="0.3">
      <c r="B23" s="225"/>
      <c r="C23" s="226" t="s">
        <v>16</v>
      </c>
      <c r="D23" s="226" t="s">
        <v>252</v>
      </c>
      <c r="E23" s="226" t="s">
        <v>99</v>
      </c>
      <c r="F23" s="226" t="s">
        <v>100</v>
      </c>
      <c r="G23" s="226" t="s">
        <v>98</v>
      </c>
      <c r="H23" s="226" t="s">
        <v>201</v>
      </c>
      <c r="I23" s="227" t="s">
        <v>101</v>
      </c>
    </row>
    <row r="24" spans="2:30" x14ac:dyDescent="0.3">
      <c r="B24" s="10" t="s">
        <v>197</v>
      </c>
      <c r="C24" s="235">
        <f>C16</f>
        <v>0</v>
      </c>
      <c r="D24" s="235">
        <f>F16</f>
        <v>0</v>
      </c>
      <c r="E24" s="235">
        <f>I16</f>
        <v>0</v>
      </c>
      <c r="F24" s="235">
        <f>L16</f>
        <v>0</v>
      </c>
      <c r="G24" s="235">
        <f>O16</f>
        <v>0</v>
      </c>
      <c r="H24" s="235">
        <f>R16</f>
        <v>0</v>
      </c>
      <c r="I24" s="236">
        <f>U16</f>
        <v>0</v>
      </c>
    </row>
    <row r="25" spans="2:30" x14ac:dyDescent="0.3">
      <c r="B25" s="10" t="s">
        <v>198</v>
      </c>
      <c r="C25" s="235">
        <f>D16</f>
        <v>0</v>
      </c>
      <c r="D25" s="235">
        <f>G16</f>
        <v>0</v>
      </c>
      <c r="E25" s="235">
        <f>J16</f>
        <v>0</v>
      </c>
      <c r="F25" s="235">
        <f>M16</f>
        <v>0</v>
      </c>
      <c r="G25" s="235">
        <f>P16</f>
        <v>0</v>
      </c>
      <c r="H25" s="235">
        <f>S16</f>
        <v>0</v>
      </c>
      <c r="I25" s="236">
        <f>V16</f>
        <v>0</v>
      </c>
    </row>
    <row r="26" spans="2:30" x14ac:dyDescent="0.3">
      <c r="B26" s="9" t="s">
        <v>199</v>
      </c>
      <c r="C26" s="235">
        <f>E16</f>
        <v>0</v>
      </c>
      <c r="D26" s="237">
        <f>H16</f>
        <v>0</v>
      </c>
      <c r="E26" s="237">
        <f>K16</f>
        <v>0</v>
      </c>
      <c r="F26" s="237">
        <f>N16</f>
        <v>0</v>
      </c>
      <c r="G26" s="237">
        <f>Q16</f>
        <v>0</v>
      </c>
      <c r="H26" s="237">
        <f>T16</f>
        <v>0</v>
      </c>
      <c r="I26" s="238">
        <f>W16</f>
        <v>0</v>
      </c>
    </row>
    <row r="27" spans="2:30" x14ac:dyDescent="0.3">
      <c r="B27" s="228" t="s">
        <v>202</v>
      </c>
      <c r="C27" s="229">
        <f>IF(SUM(C24:I26)=SUM(C16:W16),0,"CHECK")</f>
        <v>0</v>
      </c>
    </row>
    <row r="29" spans="2:30" x14ac:dyDescent="0.3">
      <c r="B29" s="224" t="s">
        <v>207</v>
      </c>
    </row>
    <row r="30" spans="2:30" x14ac:dyDescent="0.3">
      <c r="B30" s="225"/>
      <c r="C30" s="226" t="s">
        <v>16</v>
      </c>
      <c r="D30" s="226" t="s">
        <v>252</v>
      </c>
      <c r="E30" s="226" t="s">
        <v>99</v>
      </c>
      <c r="F30" s="226" t="s">
        <v>100</v>
      </c>
      <c r="G30" s="226" t="s">
        <v>98</v>
      </c>
      <c r="H30" s="226" t="s">
        <v>201</v>
      </c>
      <c r="I30" s="227" t="s">
        <v>101</v>
      </c>
    </row>
    <row r="31" spans="2:30" x14ac:dyDescent="0.3">
      <c r="B31" s="10" t="s">
        <v>197</v>
      </c>
      <c r="C31" s="235">
        <f>C17</f>
        <v>0</v>
      </c>
      <c r="D31" s="235">
        <f>F17</f>
        <v>0</v>
      </c>
      <c r="E31" s="235">
        <f>I17</f>
        <v>0</v>
      </c>
      <c r="F31" s="235">
        <f>L17</f>
        <v>0</v>
      </c>
      <c r="G31" s="235">
        <f>O17</f>
        <v>0</v>
      </c>
      <c r="H31" s="235">
        <f>R17</f>
        <v>0</v>
      </c>
      <c r="I31" s="236">
        <f>U17</f>
        <v>0</v>
      </c>
    </row>
    <row r="32" spans="2:30" x14ac:dyDescent="0.3">
      <c r="B32" s="10" t="s">
        <v>198</v>
      </c>
      <c r="C32" s="235">
        <f>D17</f>
        <v>0</v>
      </c>
      <c r="D32" s="235">
        <f>G17</f>
        <v>0</v>
      </c>
      <c r="E32" s="235">
        <f>J17</f>
        <v>0</v>
      </c>
      <c r="F32" s="235">
        <f>M17</f>
        <v>0</v>
      </c>
      <c r="G32" s="235">
        <f>P17</f>
        <v>0</v>
      </c>
      <c r="H32" s="235">
        <f>S17</f>
        <v>0</v>
      </c>
      <c r="I32" s="236">
        <f>V17</f>
        <v>0</v>
      </c>
    </row>
    <row r="33" spans="2:9" x14ac:dyDescent="0.3">
      <c r="B33" s="9" t="s">
        <v>199</v>
      </c>
      <c r="C33" s="235">
        <f>E17</f>
        <v>0</v>
      </c>
      <c r="D33" s="237">
        <f>H17</f>
        <v>0</v>
      </c>
      <c r="E33" s="237">
        <f>K17</f>
        <v>0</v>
      </c>
      <c r="F33" s="237">
        <f>N17</f>
        <v>0</v>
      </c>
      <c r="G33" s="237">
        <f>Q17</f>
        <v>0</v>
      </c>
      <c r="H33" s="237">
        <f>T17</f>
        <v>0</v>
      </c>
      <c r="I33" s="238">
        <f>W17</f>
        <v>0</v>
      </c>
    </row>
    <row r="34" spans="2:9" x14ac:dyDescent="0.3">
      <c r="B34" s="228" t="s">
        <v>202</v>
      </c>
      <c r="C34" s="229">
        <f>IF(SUM(C31:I33)=SUM(C17:W17),0,"CHECK")</f>
        <v>0</v>
      </c>
    </row>
    <row r="36" spans="2:9" x14ac:dyDescent="0.3">
      <c r="B36" s="224" t="s">
        <v>206</v>
      </c>
    </row>
    <row r="37" spans="2:9" x14ac:dyDescent="0.3">
      <c r="B37" s="225"/>
      <c r="C37" s="226" t="s">
        <v>16</v>
      </c>
      <c r="D37" s="226" t="s">
        <v>252</v>
      </c>
      <c r="E37" s="226" t="s">
        <v>99</v>
      </c>
      <c r="F37" s="226" t="s">
        <v>100</v>
      </c>
      <c r="G37" s="226" t="s">
        <v>98</v>
      </c>
      <c r="H37" s="226" t="s">
        <v>201</v>
      </c>
      <c r="I37" s="227" t="s">
        <v>101</v>
      </c>
    </row>
    <row r="38" spans="2:9" x14ac:dyDescent="0.3">
      <c r="B38" s="10" t="s">
        <v>197</v>
      </c>
      <c r="C38" s="235">
        <f>C18</f>
        <v>0</v>
      </c>
      <c r="D38" s="235">
        <f>F18</f>
        <v>0</v>
      </c>
      <c r="E38" s="235">
        <f>I18</f>
        <v>0</v>
      </c>
      <c r="F38" s="235">
        <f>L18</f>
        <v>0</v>
      </c>
      <c r="G38" s="235">
        <f>O18</f>
        <v>0</v>
      </c>
      <c r="H38" s="235">
        <f>R18</f>
        <v>0</v>
      </c>
      <c r="I38" s="236">
        <f>U18</f>
        <v>0</v>
      </c>
    </row>
    <row r="39" spans="2:9" x14ac:dyDescent="0.3">
      <c r="B39" s="10" t="s">
        <v>198</v>
      </c>
      <c r="C39" s="235">
        <f>D18</f>
        <v>0</v>
      </c>
      <c r="D39" s="235">
        <f>G18</f>
        <v>0</v>
      </c>
      <c r="E39" s="235">
        <f>J18</f>
        <v>0</v>
      </c>
      <c r="F39" s="235">
        <f>M18</f>
        <v>0</v>
      </c>
      <c r="G39" s="235">
        <f>P18</f>
        <v>0</v>
      </c>
      <c r="H39" s="235">
        <f>S18</f>
        <v>0</v>
      </c>
      <c r="I39" s="236">
        <f>V18</f>
        <v>0</v>
      </c>
    </row>
    <row r="40" spans="2:9" x14ac:dyDescent="0.3">
      <c r="B40" s="9" t="s">
        <v>199</v>
      </c>
      <c r="C40" s="235">
        <f>E18</f>
        <v>0</v>
      </c>
      <c r="D40" s="237">
        <f>H18</f>
        <v>0</v>
      </c>
      <c r="E40" s="237">
        <f>K18</f>
        <v>0</v>
      </c>
      <c r="F40" s="237">
        <f>N18</f>
        <v>0</v>
      </c>
      <c r="G40" s="237">
        <f>Q18</f>
        <v>0</v>
      </c>
      <c r="H40" s="237">
        <f>T18</f>
        <v>0</v>
      </c>
      <c r="I40" s="238">
        <f>W18</f>
        <v>0</v>
      </c>
    </row>
    <row r="41" spans="2:9" x14ac:dyDescent="0.3">
      <c r="B41" s="228" t="s">
        <v>202</v>
      </c>
      <c r="C41" s="229">
        <f>IF(SUM(C38:I40)=SUM(C18:W18),0,"CHECK")</f>
        <v>0</v>
      </c>
    </row>
    <row r="45" spans="2:9" x14ac:dyDescent="0.3">
      <c r="B45" s="239" t="s">
        <v>208</v>
      </c>
      <c r="C45" s="240"/>
      <c r="D45" s="241"/>
      <c r="E45" s="239" t="s">
        <v>214</v>
      </c>
      <c r="F45" s="241"/>
    </row>
    <row r="46" spans="2:9" x14ac:dyDescent="0.3">
      <c r="B46" s="10" t="s">
        <v>209</v>
      </c>
      <c r="C46" s="1">
        <v>0</v>
      </c>
      <c r="D46" s="3"/>
      <c r="E46" s="10" t="s">
        <v>215</v>
      </c>
      <c r="F46" s="3">
        <f>C52</f>
        <v>0</v>
      </c>
    </row>
    <row r="47" spans="2:9" x14ac:dyDescent="0.3">
      <c r="B47" s="10" t="s">
        <v>210</v>
      </c>
      <c r="C47" s="1">
        <v>15</v>
      </c>
      <c r="D47" s="3"/>
      <c r="E47" s="10" t="s">
        <v>214</v>
      </c>
      <c r="F47" s="3">
        <v>3</v>
      </c>
    </row>
    <row r="48" spans="2:9" x14ac:dyDescent="0.3">
      <c r="B48" s="10" t="s">
        <v>211</v>
      </c>
      <c r="C48" s="1">
        <v>45</v>
      </c>
      <c r="D48" s="3"/>
      <c r="E48" s="10" t="s">
        <v>212</v>
      </c>
      <c r="F48" s="3">
        <f>C75</f>
        <v>216</v>
      </c>
    </row>
    <row r="49" spans="2:6" x14ac:dyDescent="0.3">
      <c r="B49" s="10" t="s">
        <v>212</v>
      </c>
      <c r="C49" s="1">
        <v>40</v>
      </c>
      <c r="D49" s="3"/>
      <c r="E49" s="10"/>
      <c r="F49" s="3"/>
    </row>
    <row r="50" spans="2:6" x14ac:dyDescent="0.3">
      <c r="B50" s="9" t="s">
        <v>213</v>
      </c>
      <c r="C50" s="217">
        <v>100</v>
      </c>
      <c r="D50" s="4"/>
      <c r="E50" s="9"/>
      <c r="F50" s="4"/>
    </row>
    <row r="52" spans="2:6" x14ac:dyDescent="0.3">
      <c r="B52" s="29" t="s">
        <v>217</v>
      </c>
      <c r="C52" s="242">
        <f>SUM(D8:D10,G8:G10,J8:J10,M8:M10,P8:P10,S8:S10,V8:V10)+(SUM(E8:E10,H8:H10,K8:K10,N8:N10,Q8:Q10,T8:T10,W8:W10)*2)</f>
        <v>0</v>
      </c>
    </row>
    <row r="54" spans="2:6" ht="33" x14ac:dyDescent="0.3">
      <c r="B54" s="243" t="s">
        <v>226</v>
      </c>
      <c r="C54" s="244" t="s">
        <v>224</v>
      </c>
      <c r="D54" s="245" t="s">
        <v>225</v>
      </c>
    </row>
    <row r="55" spans="2:6" x14ac:dyDescent="0.3">
      <c r="B55" s="10" t="s">
        <v>218</v>
      </c>
      <c r="C55" s="1">
        <f>MAX('Access &amp; Input'!$B$7:$B$20)+MAX('Access &amp; Input'!$B$22:$B$25)+MAX('Project Specific'!$B$7:$B$22)+MAX('Project Specific'!$B$24:$B$31)</f>
        <v>18</v>
      </c>
      <c r="D55" s="3">
        <f>MAX('Access &amp; Input'!$B$7:$B$20)+MAX('Access &amp; Input'!$B$22:$B$25)+MAX('Project Specific'!$B$7:$B$22)</f>
        <v>14</v>
      </c>
    </row>
    <row r="56" spans="2:6" x14ac:dyDescent="0.3">
      <c r="B56" s="10" t="s">
        <v>219</v>
      </c>
      <c r="C56" s="1">
        <f>MAX('Access &amp; Input'!$B$7:$B$20)+MAX('Access &amp; Input'!$B$22:$B$25)+MAX('Project Specific'!$B$7:$B$22)+MAX('Project Specific'!$B$24:$B$31)</f>
        <v>18</v>
      </c>
      <c r="D56" s="3">
        <f>MAX('Access &amp; Input'!$B$7:$B$20)+MAX('Access &amp; Input'!$B$22:$B$25)+MAX('Project Specific'!$B$7:$B$22)</f>
        <v>14</v>
      </c>
    </row>
    <row r="57" spans="2:6" x14ac:dyDescent="0.3">
      <c r="B57" s="10" t="s">
        <v>220</v>
      </c>
      <c r="C57" s="1">
        <f>MAX('Access &amp; Input'!$B$7:$B$20)+MAX('Access &amp; Input'!$B$22:$B$25)+MAX('Services &amp; Housing'!$B$7:$B$20)+MAX('Services &amp; Housing'!$B$22:$B$29)+MAX('Project Specific'!$B$7:$B$22)+MAX('Project Specific'!$B$24:$B$31)</f>
        <v>29</v>
      </c>
      <c r="D57" s="3">
        <f>MAX('Access &amp; Input'!$B$7:$B$20)+MAX('Access &amp; Input'!$B$22:$B$25)+MAX('Services &amp; Housing'!$B$7:$B$20)+MAX('Services &amp; Housing'!$B$22:$B$29)+MAX('Project Specific'!$B$7:$B$22)</f>
        <v>25</v>
      </c>
    </row>
    <row r="58" spans="2:6" x14ac:dyDescent="0.3">
      <c r="B58" s="10" t="s">
        <v>221</v>
      </c>
      <c r="C58" s="1">
        <f>MAX('Access &amp; Input'!$B$7:$B$20)+MAX('Access &amp; Input'!$B$22:$B$25)+MAX('Services &amp; Housing'!$B$7:$B$20)+MAX('Services &amp; Housing'!$B$22:$B$29)+MAX(Leases!$B$7:$B$20)+MAX('Project Specific'!$B$7:$B$22)+MAX('Project Specific'!$B$24:$B$31)</f>
        <v>36</v>
      </c>
      <c r="D58" s="3">
        <f>MAX('Access &amp; Input'!$B$7:$B$20)+MAX('Access &amp; Input'!$B$22:$B$25)+MAX('Services &amp; Housing'!$B$7:$B$20)+MAX('Services &amp; Housing'!$B$22:$B$29)+MAX(Leases!$B$7:$B$20)+MAX('Project Specific'!$B$7:$B$22)</f>
        <v>32</v>
      </c>
    </row>
    <row r="59" spans="2:6" x14ac:dyDescent="0.3">
      <c r="B59" s="10" t="s">
        <v>222</v>
      </c>
      <c r="C59" s="1">
        <f>MAX('Access &amp; Input'!$B$7:$B$20)+MAX('Access &amp; Input'!$B$22:$B$25)+MAX('Services &amp; Housing'!$B$7:$B$20)+MAX('Services &amp; Housing'!$B$22:$B$29)+MAX(Leases!$B$7:$B$20)+MAX('Project Specific'!$B$7:$B$22)+MAX('Project Specific'!$B$24:$B$31)</f>
        <v>36</v>
      </c>
      <c r="D59" s="3">
        <f>MAX('Access &amp; Input'!$B$7:$B$20)+MAX('Access &amp; Input'!$B$22:$B$25)+MAX('Services &amp; Housing'!$B$7:$B$20)+MAX('Services &amp; Housing'!$B$22:$B$29)+MAX(Leases!$B$7:$B$20)+MAX('Project Specific'!$B$7:$B$22)</f>
        <v>32</v>
      </c>
    </row>
    <row r="60" spans="2:6" x14ac:dyDescent="0.3">
      <c r="B60" s="9" t="s">
        <v>223</v>
      </c>
      <c r="C60" s="217">
        <f>MAX('Access &amp; Input'!$B$7:$B$20)+MAX('Access &amp; Input'!$B$22:$B$25)+MAX('Services &amp; Housing'!$B$7:$B$20)+MAX('Services &amp; Housing'!$B$22:$B$29)+MAX(Leases!$B$7:$B$20)+MAX('Project Specific'!$B$7:$B$22)+MAX('Project Specific'!$B$24:$B$31)</f>
        <v>36</v>
      </c>
      <c r="D60" s="4">
        <f>MAX('Access &amp; Input'!$B$7:$B$20)+MAX('Access &amp; Input'!$B$22:$B$25)+MAX('Services &amp; Housing'!$B$7:$B$20)+MAX('Services &amp; Housing'!$B$22:$B$29)+MAX(Leases!$B$7:$B$20)+MAX('Project Specific'!$B$7:$B$22)</f>
        <v>32</v>
      </c>
    </row>
    <row r="62" spans="2:6" x14ac:dyDescent="0.3">
      <c r="B62" s="1" t="s">
        <v>228</v>
      </c>
      <c r="C62" s="246">
        <v>6</v>
      </c>
      <c r="D62" s="228" t="s">
        <v>232</v>
      </c>
    </row>
    <row r="64" spans="2:6" ht="33" x14ac:dyDescent="0.3">
      <c r="B64" s="243" t="s">
        <v>227</v>
      </c>
      <c r="C64" s="244" t="s">
        <v>224</v>
      </c>
      <c r="D64" s="245" t="s">
        <v>225</v>
      </c>
    </row>
    <row r="65" spans="2:6" x14ac:dyDescent="0.3">
      <c r="B65" s="10" t="s">
        <v>218</v>
      </c>
      <c r="C65" s="1">
        <f t="shared" ref="C65:C70" si="7">C55*$C$62</f>
        <v>108</v>
      </c>
      <c r="D65" s="3">
        <f t="shared" ref="D65:D70" si="8">D55*$C$62</f>
        <v>84</v>
      </c>
      <c r="E65" s="1">
        <v>1</v>
      </c>
    </row>
    <row r="66" spans="2:6" x14ac:dyDescent="0.3">
      <c r="B66" s="10" t="s">
        <v>219</v>
      </c>
      <c r="C66" s="1">
        <f t="shared" si="7"/>
        <v>108</v>
      </c>
      <c r="D66" s="3">
        <f t="shared" si="8"/>
        <v>84</v>
      </c>
      <c r="E66" s="1">
        <v>1</v>
      </c>
    </row>
    <row r="67" spans="2:6" x14ac:dyDescent="0.3">
      <c r="B67" s="10" t="s">
        <v>220</v>
      </c>
      <c r="C67" s="1">
        <f t="shared" si="7"/>
        <v>174</v>
      </c>
      <c r="D67" s="3">
        <f t="shared" si="8"/>
        <v>150</v>
      </c>
      <c r="E67" s="1">
        <v>2</v>
      </c>
    </row>
    <row r="68" spans="2:6" x14ac:dyDescent="0.3">
      <c r="B68" s="10" t="s">
        <v>221</v>
      </c>
      <c r="C68" s="1">
        <f t="shared" si="7"/>
        <v>216</v>
      </c>
      <c r="D68" s="3">
        <f t="shared" si="8"/>
        <v>192</v>
      </c>
      <c r="E68" s="1">
        <v>3</v>
      </c>
    </row>
    <row r="69" spans="2:6" x14ac:dyDescent="0.3">
      <c r="B69" s="10" t="s">
        <v>222</v>
      </c>
      <c r="C69" s="1">
        <f t="shared" si="7"/>
        <v>216</v>
      </c>
      <c r="D69" s="3">
        <f t="shared" si="8"/>
        <v>192</v>
      </c>
      <c r="E69" s="1">
        <v>3</v>
      </c>
    </row>
    <row r="70" spans="2:6" x14ac:dyDescent="0.3">
      <c r="B70" s="9" t="s">
        <v>223</v>
      </c>
      <c r="C70" s="217">
        <f t="shared" si="7"/>
        <v>216</v>
      </c>
      <c r="D70" s="4">
        <f t="shared" si="8"/>
        <v>192</v>
      </c>
      <c r="E70" s="1">
        <v>3</v>
      </c>
    </row>
    <row r="72" spans="2:6" x14ac:dyDescent="0.3">
      <c r="B72" s="1" t="s">
        <v>229</v>
      </c>
      <c r="C72" s="247" t="str">
        <f>'Provider Info'!C23</f>
        <v>Joint Transitional Housing &amp; Rapid Rehousing</v>
      </c>
      <c r="D72" s="247"/>
      <c r="E72" s="247"/>
      <c r="F72" s="1">
        <f>IF($C$72=B65,1,IF(C72=B66,1,IF(C72=B67,2,3)))</f>
        <v>3</v>
      </c>
    </row>
    <row r="73" spans="2:6" x14ac:dyDescent="0.3">
      <c r="B73" s="1" t="s">
        <v>230</v>
      </c>
      <c r="C73" s="247" t="str">
        <f>'Provider Info'!C26</f>
        <v>People in Recovery</v>
      </c>
      <c r="D73" s="247"/>
      <c r="E73" s="247"/>
      <c r="F73" s="1">
        <f>IF(C73="None of the above",0,1)</f>
        <v>1</v>
      </c>
    </row>
    <row r="75" spans="2:6" x14ac:dyDescent="0.3">
      <c r="B75" s="29" t="s">
        <v>231</v>
      </c>
      <c r="C75" s="31">
        <f>IF(AND(F72=1,F73=0),D65,IF(AND(F72=1,F73=1),C65,IF(AND(F72=2,F73=0),D67,IF(AND(F72=2,F73=1),C67,IF(AND(F72=3,F73=0),D69,C69)))))</f>
        <v>216</v>
      </c>
    </row>
  </sheetData>
  <sheetProtection algorithmName="SHA-512" hashValue="e+JdrrZt4j+cebHjHh7UlqFgszqSbLYiOY5NQP6Y2NyeIeYjlxcoDEcQoO35sQ+uYU4g03smuEO4NBIkLjytdg==" saltValue="YlZOKkRgYlMzazWTribXzg==" spinCount="100000" sheet="1" objects="1" scenarios="1"/>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Instructions</vt:lpstr>
      <vt:lpstr>Provider Info</vt:lpstr>
      <vt:lpstr>Access &amp; Input</vt:lpstr>
      <vt:lpstr>Leases</vt:lpstr>
      <vt:lpstr>Services &amp; Housing</vt:lpstr>
      <vt:lpstr>Project Specific</vt:lpstr>
      <vt:lpstr>Report Summary</vt:lpstr>
      <vt:lpstr>Scratch - List</vt:lpstr>
      <vt:lpstr>Scratch - Report</vt:lpstr>
      <vt:lpstr>Assumptions</vt:lpstr>
      <vt:lpstr>'Access &amp; Input'!Print_Area</vt:lpstr>
      <vt:lpstr>Instructions!Print_Area</vt:lpstr>
      <vt:lpstr>Leases!Print_Area</vt:lpstr>
      <vt:lpstr>'Provider Info'!Print_Area</vt:lpstr>
      <vt:lpstr>'Report Summary'!Print_Area</vt:lpstr>
      <vt:lpstr>'Services &amp; Housing'!Print_Area</vt:lpstr>
    </vt:vector>
  </TitlesOfParts>
  <Company>CSH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Housing First Assessment Tool</dc:title>
  <dc:creator>HUD</dc:creator>
  <cp:lastModifiedBy>Biller, Samantha L.</cp:lastModifiedBy>
  <cp:lastPrinted>2017-09-14T23:29:22Z</cp:lastPrinted>
  <dcterms:created xsi:type="dcterms:W3CDTF">2016-10-28T14:08:41Z</dcterms:created>
  <dcterms:modified xsi:type="dcterms:W3CDTF">2024-05-15T19:02:23Z</dcterms:modified>
</cp:coreProperties>
</file>